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Group_Performance\SET SCP\Financial Statements\"/>
    </mc:Choice>
  </mc:AlternateContent>
  <bookViews>
    <workbookView xWindow="-105" yWindow="-105" windowWidth="19425" windowHeight="10425" tabRatio="693" firstSheet="1" activeTab="2"/>
  </bookViews>
  <sheets>
    <sheet name="      " sheetId="1" state="hidden" r:id="rId1"/>
    <sheet name="BS" sheetId="26" r:id="rId2"/>
    <sheet name="income 3 months" sheetId="21" r:id="rId3"/>
    <sheet name="income 6 months" sheetId="22" r:id="rId4"/>
    <sheet name="Consolidated" sheetId="27" r:id="rId5"/>
    <sheet name="Company" sheetId="28" r:id="rId6"/>
    <sheet name="CF" sheetId="29" r:id="rId7"/>
  </sheets>
  <definedNames>
    <definedName name="_GoBack" localSheetId="6">CF!#REF!</definedName>
    <definedName name="AS2DocOpenMode" hidden="1">"AS2DocumentEdit"</definedName>
    <definedName name="_xlnm.Print_Area" localSheetId="1">BS!$A$1:$I$80</definedName>
    <definedName name="_xlnm.Print_Area" localSheetId="6">CF!$A$1:$I$93</definedName>
    <definedName name="_xlnm.Print_Area" localSheetId="5">Company!$A$1:$O$32</definedName>
    <definedName name="_xlnm.Print_Area" localSheetId="4">Consolidated!$A$1:$V$35</definedName>
    <definedName name="_xlnm.Print_Area" localSheetId="2">'income 3 months'!$A$1:$I$63</definedName>
    <definedName name="_xlnm.Print_Area" localSheetId="3">'income 6 months'!$A$1:$I$63</definedName>
    <definedName name="Z_71F08C2D_A392_4E43_8C71_7A0315E603E3_.wvu.PrintArea" localSheetId="4" hidden="1">Consolidated!$A$1:$V$4</definedName>
  </definedNames>
  <calcPr calcId="191029"/>
  <customWorkbookViews>
    <customWorkbookView name="wiamwong - Personal View" guid="{A82D49EB-A25D-4520-9E5A-28478E33FF16}" mergeInterval="0" personalView="1" maximized="1" xWindow="1" yWindow="1" windowWidth="1280" windowHeight="804" tabRatio="693" activeSheetId="6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prasert - Personal View" guid="{88D99024-9974-4C2C-AD31-DE47EDB57561}" mergeInterval="0" personalView="1" maximized="1" windowWidth="1020" windowHeight="569" tabRatio="693" activeSheetId="2"/>
    <customWorkbookView name="SomthawinCharatthany - Personal View" guid="{E2C5A292-1F08-4011-B7CD-B2C1CB9ECC1B}" mergeInterval="0" personalView="1" maximized="1" windowWidth="1020" windowHeight="578" tabRatio="69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22" l="1"/>
  <c r="G29" i="22"/>
  <c r="E29" i="22"/>
  <c r="C29" i="22"/>
  <c r="C29" i="21"/>
  <c r="I71" i="29"/>
  <c r="G71" i="29"/>
  <c r="E71" i="29"/>
  <c r="C71" i="29"/>
  <c r="C32" i="21"/>
  <c r="C21" i="22" l="1"/>
  <c r="C21" i="21"/>
  <c r="G80" i="29"/>
  <c r="G33" i="29"/>
  <c r="G41" i="29" s="1"/>
  <c r="G46" i="29" s="1"/>
  <c r="G83" i="29" s="1"/>
  <c r="G85" i="29" s="1"/>
  <c r="G87" i="29" s="1"/>
  <c r="I49" i="21" l="1"/>
  <c r="G49" i="21"/>
  <c r="C54" i="21"/>
  <c r="C56" i="21" s="1"/>
  <c r="I54" i="21"/>
  <c r="G54" i="21"/>
  <c r="G56" i="21" s="1"/>
  <c r="I55" i="21"/>
  <c r="E55" i="21"/>
  <c r="G55" i="21"/>
  <c r="R27" i="27"/>
  <c r="N27" i="27"/>
  <c r="L27" i="27"/>
  <c r="C16" i="22"/>
  <c r="C56" i="22"/>
  <c r="C16" i="21"/>
  <c r="G16" i="22" l="1"/>
  <c r="G16" i="21"/>
  <c r="G16" i="26"/>
  <c r="V29" i="27" l="1"/>
  <c r="V27" i="27"/>
  <c r="V18" i="27"/>
  <c r="V17" i="27"/>
  <c r="V15" i="27"/>
  <c r="I16" i="21" l="1"/>
  <c r="E16" i="21"/>
  <c r="E80" i="29" l="1"/>
  <c r="I80" i="29"/>
  <c r="C80" i="29"/>
  <c r="O29" i="28"/>
  <c r="G28" i="28"/>
  <c r="G30" i="28" s="1"/>
  <c r="M28" i="28"/>
  <c r="E28" i="28"/>
  <c r="C28" i="28"/>
  <c r="O20" i="28"/>
  <c r="I19" i="28"/>
  <c r="I21" i="28" s="1"/>
  <c r="G19" i="28"/>
  <c r="G21" i="28" s="1"/>
  <c r="M19" i="28"/>
  <c r="M21" i="28" s="1"/>
  <c r="M24" i="28" s="1"/>
  <c r="K19" i="28"/>
  <c r="K21" i="28" s="1"/>
  <c r="E19" i="28"/>
  <c r="E21" i="28" s="1"/>
  <c r="E24" i="28" s="1"/>
  <c r="C19" i="28"/>
  <c r="C21" i="28" s="1"/>
  <c r="C24" i="28" s="1"/>
  <c r="C30" i="28" s="1"/>
  <c r="O18" i="28"/>
  <c r="O17" i="28"/>
  <c r="O15" i="28"/>
  <c r="H28" i="27"/>
  <c r="H30" i="27" s="1"/>
  <c r="T28" i="27"/>
  <c r="T30" i="27" s="1"/>
  <c r="P28" i="27"/>
  <c r="P30" i="27" s="1"/>
  <c r="N28" i="27"/>
  <c r="N30" i="27" s="1"/>
  <c r="F28" i="27"/>
  <c r="D28" i="27"/>
  <c r="R28" i="27"/>
  <c r="R30" i="27" s="1"/>
  <c r="V20" i="27"/>
  <c r="J19" i="27"/>
  <c r="J21" i="27" s="1"/>
  <c r="H19" i="27"/>
  <c r="H21" i="27" s="1"/>
  <c r="T19" i="27"/>
  <c r="T21" i="27" s="1"/>
  <c r="R19" i="27"/>
  <c r="R21" i="27" s="1"/>
  <c r="P19" i="27"/>
  <c r="P21" i="27" s="1"/>
  <c r="N19" i="27"/>
  <c r="N21" i="27" s="1"/>
  <c r="L19" i="27"/>
  <c r="L21" i="27" s="1"/>
  <c r="F19" i="27"/>
  <c r="F21" i="27" s="1"/>
  <c r="F24" i="27" s="1"/>
  <c r="V24" i="27" s="1"/>
  <c r="D19" i="27"/>
  <c r="D21" i="27" s="1"/>
  <c r="V19" i="27"/>
  <c r="D30" i="27" l="1"/>
  <c r="E30" i="28"/>
  <c r="F30" i="27"/>
  <c r="M30" i="28"/>
  <c r="V21" i="27"/>
  <c r="O24" i="28"/>
  <c r="O19" i="28"/>
  <c r="O21" i="28" s="1"/>
  <c r="L28" i="27"/>
  <c r="L30" i="27" s="1"/>
  <c r="I56" i="22" l="1"/>
  <c r="I50" i="22"/>
  <c r="I21" i="22"/>
  <c r="I16" i="22"/>
  <c r="E56" i="22"/>
  <c r="E50" i="22"/>
  <c r="E21" i="22"/>
  <c r="E16" i="22"/>
  <c r="E23" i="22" l="1"/>
  <c r="I57" i="22"/>
  <c r="I23" i="22"/>
  <c r="E57" i="22"/>
  <c r="I31" i="22" l="1"/>
  <c r="E31" i="22"/>
  <c r="E33" i="22" l="1"/>
  <c r="I33" i="22"/>
  <c r="I58" i="22" s="1"/>
  <c r="I56" i="21"/>
  <c r="I50" i="21"/>
  <c r="I21" i="21"/>
  <c r="E56" i="21"/>
  <c r="E50" i="21"/>
  <c r="E21" i="21"/>
  <c r="I78" i="26"/>
  <c r="G78" i="26"/>
  <c r="E78" i="26"/>
  <c r="I62" i="26"/>
  <c r="G62" i="26"/>
  <c r="E62" i="26"/>
  <c r="C62" i="26"/>
  <c r="I56" i="26"/>
  <c r="G56" i="26"/>
  <c r="E56" i="26"/>
  <c r="C56" i="26"/>
  <c r="I35" i="26"/>
  <c r="G35" i="26"/>
  <c r="E35" i="26"/>
  <c r="C35" i="26"/>
  <c r="I16" i="26"/>
  <c r="I23" i="26" s="1"/>
  <c r="G23" i="26"/>
  <c r="E16" i="26"/>
  <c r="E23" i="26" s="1"/>
  <c r="C16" i="26"/>
  <c r="C23" i="26" s="1"/>
  <c r="E12" i="29" l="1"/>
  <c r="E33" i="29" s="1"/>
  <c r="E41" i="29" s="1"/>
  <c r="E46" i="29" s="1"/>
  <c r="E83" i="29" s="1"/>
  <c r="E85" i="29" s="1"/>
  <c r="E87" i="29" s="1"/>
  <c r="E58" i="22"/>
  <c r="I12" i="29"/>
  <c r="I33" i="29" s="1"/>
  <c r="I41" i="29" s="1"/>
  <c r="E57" i="21"/>
  <c r="I23" i="21"/>
  <c r="I29" i="21" s="1"/>
  <c r="E23" i="21"/>
  <c r="E29" i="21" s="1"/>
  <c r="I57" i="21"/>
  <c r="E37" i="26"/>
  <c r="G64" i="26"/>
  <c r="G80" i="26" s="1"/>
  <c r="C64" i="26"/>
  <c r="C78" i="26"/>
  <c r="I37" i="26"/>
  <c r="E64" i="26"/>
  <c r="E80" i="26" s="1"/>
  <c r="I64" i="26"/>
  <c r="I80" i="26" s="1"/>
  <c r="G37" i="26"/>
  <c r="C37" i="26"/>
  <c r="I46" i="29" l="1"/>
  <c r="I83" i="29" s="1"/>
  <c r="I85" i="29" s="1"/>
  <c r="I87" i="29" s="1"/>
  <c r="E31" i="21"/>
  <c r="I31" i="21"/>
  <c r="C80" i="26"/>
  <c r="I33" i="21" l="1"/>
  <c r="I58" i="21" s="1"/>
  <c r="E33" i="21"/>
  <c r="E58" i="21" s="1"/>
  <c r="G56" i="22"/>
  <c r="G50" i="22"/>
  <c r="C50" i="22"/>
  <c r="G21" i="22"/>
  <c r="G50" i="21"/>
  <c r="C50" i="21"/>
  <c r="G21" i="21"/>
  <c r="G57" i="22" l="1"/>
  <c r="K27" i="28" s="1"/>
  <c r="G57" i="21"/>
  <c r="C57" i="22"/>
  <c r="C23" i="22"/>
  <c r="G23" i="22"/>
  <c r="C23" i="21"/>
  <c r="G23" i="21"/>
  <c r="G29" i="21" s="1"/>
  <c r="C57" i="21"/>
  <c r="K28" i="28" l="1"/>
  <c r="K30" i="28" s="1"/>
  <c r="O27" i="28"/>
  <c r="G31" i="22"/>
  <c r="I26" i="28" s="1"/>
  <c r="C31" i="22"/>
  <c r="G31" i="21"/>
  <c r="C31" i="21"/>
  <c r="O26" i="28" l="1"/>
  <c r="I28" i="28"/>
  <c r="C33" i="22"/>
  <c r="C12" i="29" s="1"/>
  <c r="C33" i="29" s="1"/>
  <c r="C41" i="29" s="1"/>
  <c r="C46" i="29" s="1"/>
  <c r="C83" i="29" s="1"/>
  <c r="C85" i="29" s="1"/>
  <c r="C87" i="29" s="1"/>
  <c r="G33" i="22"/>
  <c r="G58" i="22" s="1"/>
  <c r="G33" i="21"/>
  <c r="G58" i="21" s="1"/>
  <c r="C33" i="21"/>
  <c r="C58" i="21" s="1"/>
  <c r="I30" i="28" l="1"/>
  <c r="O28" i="28"/>
  <c r="O30" i="28" s="1"/>
  <c r="C58" i="22"/>
  <c r="J26" i="27"/>
  <c r="V26" i="27" l="1"/>
  <c r="J28" i="27"/>
  <c r="J30" i="27" l="1"/>
  <c r="V28" i="27"/>
  <c r="V30" i="27" s="1"/>
</calcChain>
</file>

<file path=xl/comments1.xml><?xml version="1.0" encoding="utf-8"?>
<comments xmlns="http://schemas.openxmlformats.org/spreadsheetml/2006/main">
  <authors>
    <author>Phakchira, Jammeechai</author>
  </authors>
  <commentList>
    <comment ref="G6" authorId="0" shapeId="0">
      <text>
        <r>
          <rPr>
            <sz val="14"/>
            <rFont val="Angsana New"/>
            <family val="1"/>
            <charset val="222"/>
          </rPr>
          <t>ใน Template เอา Retained earning ขึ้นก่อน Other components of shareholders' equity</t>
        </r>
      </text>
    </comment>
    <comment ref="E7" authorId="0" shapeId="0">
      <text>
        <r>
          <rPr>
            <sz val="9"/>
            <color indexed="81"/>
            <rFont val="Tahoma"/>
            <family val="2"/>
          </rPr>
          <t>Template &gt;&gt; Share premium (discount)</t>
        </r>
      </text>
    </comment>
  </commentList>
</comments>
</file>

<file path=xl/sharedStrings.xml><?xml version="1.0" encoding="utf-8"?>
<sst xmlns="http://schemas.openxmlformats.org/spreadsheetml/2006/main" count="427" uniqueCount="222">
  <si>
    <t>Other current liabilities</t>
  </si>
  <si>
    <t>paid-up</t>
  </si>
  <si>
    <t>share capital</t>
  </si>
  <si>
    <t>Unappropriated</t>
  </si>
  <si>
    <t>Total</t>
  </si>
  <si>
    <t xml:space="preserve">Appropriated </t>
  </si>
  <si>
    <t>Service income receivables</t>
  </si>
  <si>
    <t>Other parties</t>
  </si>
  <si>
    <t>Total service income receivables</t>
  </si>
  <si>
    <t>Servicing and administrative expenses</t>
  </si>
  <si>
    <t>Issued and</t>
  </si>
  <si>
    <t xml:space="preserve">Share capital </t>
  </si>
  <si>
    <t>Legal reserve</t>
  </si>
  <si>
    <t xml:space="preserve">Other non-current assets </t>
  </si>
  <si>
    <t>Cash and cash equivalents</t>
  </si>
  <si>
    <t>Related parties</t>
  </si>
  <si>
    <t>Other income</t>
  </si>
  <si>
    <t>Finance costs</t>
  </si>
  <si>
    <t>in an associate</t>
  </si>
  <si>
    <t>Other current assets</t>
  </si>
  <si>
    <t>Interest paid</t>
  </si>
  <si>
    <t>Deferred tax assets</t>
  </si>
  <si>
    <t>Income tax paid</t>
  </si>
  <si>
    <t>of investment</t>
  </si>
  <si>
    <t>Other receivables</t>
  </si>
  <si>
    <t>Total comprehensive income (loss) for the period</t>
  </si>
  <si>
    <t>Retained earnings</t>
  </si>
  <si>
    <t>Note</t>
  </si>
  <si>
    <t>Investment in subsidiaries</t>
  </si>
  <si>
    <t>Goodwill</t>
  </si>
  <si>
    <t>Interest received</t>
  </si>
  <si>
    <t>Interest income</t>
  </si>
  <si>
    <t>Short-term loans from related parties</t>
  </si>
  <si>
    <t>Short-term loans and advance to related parties</t>
  </si>
  <si>
    <t>Other non-current financial assets</t>
  </si>
  <si>
    <t>Current portion of lease liabilities</t>
  </si>
  <si>
    <t>Lease liabilities</t>
  </si>
  <si>
    <t xml:space="preserve">Share of other </t>
  </si>
  <si>
    <t>Current portion of long-term debentures</t>
  </si>
  <si>
    <t>Other intangible assets other than goodwill</t>
  </si>
  <si>
    <t>Financial assets</t>
  </si>
  <si>
    <t>Other non-current assets</t>
  </si>
  <si>
    <t>Other current financial assets</t>
  </si>
  <si>
    <t>Income tax payable</t>
  </si>
  <si>
    <t>Equity</t>
  </si>
  <si>
    <t>Actuarial loss</t>
  </si>
  <si>
    <t>Exchange differences on translating financial statements</t>
  </si>
  <si>
    <t>Dividend income</t>
  </si>
  <si>
    <t>financial statements</t>
  </si>
  <si>
    <t>equity method</t>
  </si>
  <si>
    <t>FNS Holdings Public Company Limited and its Subsidiaries</t>
  </si>
  <si>
    <t>(formerly Finansa Public Company Limited)</t>
  </si>
  <si>
    <t>Statement of financial position</t>
  </si>
  <si>
    <t>Consolidated</t>
  </si>
  <si>
    <t>Separate</t>
  </si>
  <si>
    <t>31 December</t>
  </si>
  <si>
    <t>Assets</t>
  </si>
  <si>
    <t>(Unaudited)</t>
  </si>
  <si>
    <t xml:space="preserve"> </t>
  </si>
  <si>
    <t>(in thousand Baht)</t>
  </si>
  <si>
    <t>Current assets</t>
  </si>
  <si>
    <t>5</t>
  </si>
  <si>
    <t>3</t>
  </si>
  <si>
    <t>Digital tokens</t>
  </si>
  <si>
    <t>Total current assets</t>
  </si>
  <si>
    <t>Non-current assets</t>
  </si>
  <si>
    <t>Investment in associates and joint venture</t>
  </si>
  <si>
    <t>7</t>
  </si>
  <si>
    <t>Total non-current assets</t>
  </si>
  <si>
    <t>Total assets</t>
  </si>
  <si>
    <t>Liabilities and equity</t>
  </si>
  <si>
    <t>Current liabilities</t>
  </si>
  <si>
    <t>Short-term debentures</t>
  </si>
  <si>
    <t>Total current liabilities</t>
  </si>
  <si>
    <t>Non-current liabilities</t>
  </si>
  <si>
    <t>Long-term debentures</t>
  </si>
  <si>
    <t>Total non-current liabilities</t>
  </si>
  <si>
    <t>Total liabilities</t>
  </si>
  <si>
    <t xml:space="preserve">   Authorised share capital</t>
  </si>
  <si>
    <t xml:space="preserve">    (345,855,440 ordinary shares, par value at Baht 5 per share)</t>
  </si>
  <si>
    <t xml:space="preserve">   Issued and paid-up share capital</t>
  </si>
  <si>
    <t>Share premium on ordinary shares</t>
  </si>
  <si>
    <t>Other components of equity</t>
  </si>
  <si>
    <t>Total equity</t>
  </si>
  <si>
    <t>Total liabilities and equity</t>
  </si>
  <si>
    <t>30 June</t>
  </si>
  <si>
    <t>financial statemetns</t>
  </si>
  <si>
    <t>Six-month period ended</t>
  </si>
  <si>
    <t xml:space="preserve">Profit (loss) before income tax expense </t>
  </si>
  <si>
    <t>Three-month period ended</t>
  </si>
  <si>
    <t>using equity method</t>
  </si>
  <si>
    <t>Profit (loss) before income tax expense</t>
  </si>
  <si>
    <t>Statement of changes in equity (Unaudited)</t>
  </si>
  <si>
    <t>Six-month period ended 30 June 2021</t>
  </si>
  <si>
    <t>Six-month period ended 30 June 2022</t>
  </si>
  <si>
    <t>Statement of cash flows (Unaudited)</t>
  </si>
  <si>
    <t>Cash flows from operating activities</t>
  </si>
  <si>
    <t>Cash flows from financing activities</t>
  </si>
  <si>
    <t>Cash flows from investing activities</t>
  </si>
  <si>
    <t>Profit (loss) for the period from continuing operations</t>
  </si>
  <si>
    <t>Items that will be reclassified subsequently to profit or loss</t>
  </si>
  <si>
    <t>Total items that will be reclassified subsequently to profit or loss</t>
  </si>
  <si>
    <t>Items that will not be reclassified to profit or loss</t>
  </si>
  <si>
    <t>Total items that will not be reclassified to profit or loss</t>
  </si>
  <si>
    <t>Other comprehensive income (loss) for the period, net of tax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</si>
  <si>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</si>
  <si>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t>Investment, advisory and management business expenses</t>
  </si>
  <si>
    <t>Consolidated financial statemetns</t>
  </si>
  <si>
    <t>(Loss) gain on</t>
  </si>
  <si>
    <t>measurement of</t>
  </si>
  <si>
    <t>comprehensive</t>
  </si>
  <si>
    <t>investments at</t>
  </si>
  <si>
    <t xml:space="preserve">Unrealised gain </t>
  </si>
  <si>
    <t>fair value through</t>
  </si>
  <si>
    <t xml:space="preserve">on dilution </t>
  </si>
  <si>
    <t xml:space="preserve">Exchange differences </t>
  </si>
  <si>
    <t>associates and</t>
  </si>
  <si>
    <t>Share premium</t>
  </si>
  <si>
    <t>other comprehensive</t>
  </si>
  <si>
    <t>on defined</t>
  </si>
  <si>
    <t xml:space="preserve">on translating </t>
  </si>
  <si>
    <t>joint venture using</t>
  </si>
  <si>
    <t xml:space="preserve">on ordinary shares </t>
  </si>
  <si>
    <t xml:space="preserve"> income</t>
  </si>
  <si>
    <t>equity</t>
  </si>
  <si>
    <t>Balance at 1 January 2021</t>
  </si>
  <si>
    <t>Comprehensive income (loss) for the period</t>
  </si>
  <si>
    <t xml:space="preserve">   Loss for the period</t>
  </si>
  <si>
    <t xml:space="preserve">   Other comprehensive income (loss)</t>
  </si>
  <si>
    <t>Balance at 1 January 2022</t>
  </si>
  <si>
    <t>Separate financial statemetns</t>
  </si>
  <si>
    <t>Gain (loss) on</t>
  </si>
  <si>
    <t xml:space="preserve"> other comprehensive</t>
  </si>
  <si>
    <t xml:space="preserve">   Other comprehensive loss</t>
  </si>
  <si>
    <t xml:space="preserve">   Profit for the period</t>
  </si>
  <si>
    <t>Balance at 30 June 2021</t>
  </si>
  <si>
    <t>Balance at 30 June 2022</t>
  </si>
  <si>
    <t>Profit (loss) for the period</t>
  </si>
  <si>
    <t>Adjustments to reconcile profit (loss) to cash receipts (payments)</t>
  </si>
  <si>
    <t>Share of loss (profit) of associates and joint venture accounted for</t>
  </si>
  <si>
    <t>Depreciation and amortisation</t>
  </si>
  <si>
    <t>Amortisation of discounts on investment in debt instruments</t>
  </si>
  <si>
    <t>Gain on remeasuring financial assets</t>
  </si>
  <si>
    <t xml:space="preserve">Net cash (used in) from operating activities </t>
  </si>
  <si>
    <t xml:space="preserve">Net cash from (used in) investing activities  </t>
  </si>
  <si>
    <t>Non-cash transactions</t>
  </si>
  <si>
    <t>Payable for acquisition of equipment and intangible assets</t>
  </si>
  <si>
    <t xml:space="preserve">Expenses </t>
  </si>
  <si>
    <t>Total expenses</t>
  </si>
  <si>
    <t>Expenses</t>
  </si>
  <si>
    <t>Statement of comprehensive income (Unaudited)</t>
  </si>
  <si>
    <t>(Gain) loss on unrealised exchange rate</t>
  </si>
  <si>
    <t>12</t>
  </si>
  <si>
    <t>4</t>
  </si>
  <si>
    <t>6</t>
  </si>
  <si>
    <t>Right-of-use assets</t>
  </si>
  <si>
    <t>8.1</t>
  </si>
  <si>
    <t>8.2</t>
  </si>
  <si>
    <t>8.2, 12</t>
  </si>
  <si>
    <t>Non-current provisions for employee benefits</t>
  </si>
  <si>
    <t>Revenue</t>
  </si>
  <si>
    <t>Revenue from investment, advisory and management business</t>
  </si>
  <si>
    <t>Total revenue</t>
  </si>
  <si>
    <t>Reversal of expected credit loss</t>
  </si>
  <si>
    <t>Other comprehensive income (loss)</t>
  </si>
  <si>
    <t>Share of other comprehensive loss of associates and joint venture</t>
  </si>
  <si>
    <t>accounted for using equity method</t>
  </si>
  <si>
    <t>Basic earnings (loss) per share from continuing operation</t>
  </si>
  <si>
    <t>3, 7</t>
  </si>
  <si>
    <t>Income tax expense</t>
  </si>
  <si>
    <t>loss of</t>
  </si>
  <si>
    <t>Gain on disposal of digital tokens</t>
  </si>
  <si>
    <t>Changes in operating assets and liabilities</t>
  </si>
  <si>
    <t>Net cash (used in) generated from operation</t>
  </si>
  <si>
    <t>Income tax received</t>
  </si>
  <si>
    <t>Proceeds from repayment of short-term loans to related parties</t>
  </si>
  <si>
    <t>Acquisition of short-term loans and advance to related parties</t>
  </si>
  <si>
    <t>Acquisition of investment in associates</t>
  </si>
  <si>
    <t>Proceeds from distribution of investment</t>
  </si>
  <si>
    <t>Acquisition of investment in other non-current financial assets</t>
  </si>
  <si>
    <t>Proceeds from share capital reduction of a subsidiary</t>
  </si>
  <si>
    <t>Proceeds from disposal of discontinued operation, net of cash disposed of</t>
  </si>
  <si>
    <t>Acquisition of equipment and intangible assets</t>
  </si>
  <si>
    <t>Proceeds from disposal of digital tokens</t>
  </si>
  <si>
    <t>Dividend received</t>
  </si>
  <si>
    <t>Proceeds from bill of exchange</t>
  </si>
  <si>
    <t>Proceeds from short-term loans from related parties</t>
  </si>
  <si>
    <t>Repayment of long-term debentures</t>
  </si>
  <si>
    <t>Payment of lease liabilities</t>
  </si>
  <si>
    <t xml:space="preserve">Net increase (decrease) in cash and cash equivalents, </t>
  </si>
  <si>
    <t xml:space="preserve">Cash and cash equivalents at 1 January  </t>
  </si>
  <si>
    <t xml:space="preserve">Cash and cash equivalents at 30 June  </t>
  </si>
  <si>
    <t>Discount on issue of bill of exchange</t>
  </si>
  <si>
    <t>-</t>
  </si>
  <si>
    <t>Share of (loss) profit of associates and joint venture accounted for</t>
  </si>
  <si>
    <t>(Loss) profit for the period from discontinued operation, net of tax</t>
  </si>
  <si>
    <t>(Loss) gain on measurement of financial assets</t>
  </si>
  <si>
    <t>Actuarial gain on defined benefit plans</t>
  </si>
  <si>
    <t>Basic (loss) earnings per share from discontinued operation</t>
  </si>
  <si>
    <t>Basic earnings per share from discontinued operation</t>
  </si>
  <si>
    <t>Actuarial (loss) gian</t>
  </si>
  <si>
    <t>Amortisation of discounts paid on bills of exchange</t>
  </si>
  <si>
    <t>Building and equipment</t>
  </si>
  <si>
    <t>Gain on disposal of building and equipment</t>
  </si>
  <si>
    <t>Gain on disposal of investment in subsidiary</t>
  </si>
  <si>
    <t>Actuarial gain on defined benefit plan</t>
  </si>
  <si>
    <t>Dividend paid</t>
  </si>
  <si>
    <t xml:space="preserve"> benefit plan</t>
  </si>
  <si>
    <t>Proceeds from disposal of building and equipment</t>
  </si>
  <si>
    <t>(Restated)</t>
  </si>
  <si>
    <t>Loss on write-off of intangible assets</t>
  </si>
  <si>
    <t>Loans to others</t>
  </si>
  <si>
    <t>Income tax</t>
  </si>
  <si>
    <t>Loss on exchange rate</t>
  </si>
  <si>
    <t>Loss on write-off of building and equipment</t>
  </si>
  <si>
    <t>Loss (gain) on disposal of discontinued operation, net of tax</t>
  </si>
  <si>
    <t xml:space="preserve">Net cash used in financing activities  </t>
  </si>
  <si>
    <t>Revaluation surplus on investments (decrease) increase</t>
  </si>
  <si>
    <t xml:space="preserve">   before effect of exchange rate changes</t>
  </si>
  <si>
    <t xml:space="preserve">(Loss) profit from operating activities </t>
  </si>
  <si>
    <t>Net increase in cash and cash equivalents</t>
  </si>
  <si>
    <t>Repayment of short-term loans from related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</si>
</sst>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_);_(* \(#,##0\);_(* &quot;-&quot;_);_(@_)"/>
    <numFmt numFmtId="165" formatCode="_(* #,##0.00_);_(* \(#,##0.00\);_(* &quot;-&quot;??_);_(@_)"/>
    <numFmt numFmtId="166" formatCode="#,##0.00\ ;\(#,##0.00\)"/>
    <numFmt numFmtId="167" formatCode="#,##0;\(#,##0\)"/>
    <numFmt numFmtId="168" formatCode="\$#,##0.00;\(\$#,##0.00\)"/>
    <numFmt numFmtId="169" formatCode="\$#,##0;\(\$#,##0\)"/>
    <numFmt numFmtId="170" formatCode="_(* #,##0.0000_);_(* \(#,##0.0000\);_(* &quot;-&quot;????_);_(@_)"/>
    <numFmt numFmtId="171" formatCode="_(* #,##0.000_);_(* \(#,##0.000\);_(* &quot;-&quot;???_);_(@_)"/>
    <numFmt numFmtId="172" formatCode="\-"/>
    <numFmt numFmtId="173" formatCode="_(* #,##0_);_(* \(#,##0\);_(* &quot;-&quot;??_);_(@_)"/>
    <numFmt numFmtId="174" formatCode="_(* #,##0_);_(* \(#,##0\);_(* &quot;-&quot;?????_);_(@_)"/>
    <numFmt numFmtId="175" formatCode="* #,##0_);* \(#,##0\);&quot;-&quot;??_);@"/>
    <numFmt numFmtId="176" formatCode="_ * #,##0.00_ ;_ * \-#,##0.00_ ;_ * &quot;-&quot;??_ ;_ @_ "/>
    <numFmt numFmtId="177" formatCode="* \(#,##0\);* #,##0_);&quot;-&quot;??_);@"/>
    <numFmt numFmtId="178" formatCode="_(* #,##0_);_(* \(#,##0\);_(* &quot;-&quot;???_);_(@_)"/>
    <numFmt numFmtId="179" formatCode="#,##0\ ;\(#,##0\)"/>
    <numFmt numFmtId="180" formatCode="0.0%"/>
  </numFmts>
  <fonts count="40">
    <font>
      <sz val="14"/>
      <name val="Angsana New"/>
      <family val="1"/>
      <charset val="222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theme="1"/>
      <name val="Times New Roman"/>
      <family val="1"/>
    </font>
    <font>
      <sz val="11"/>
      <name val="Angsana New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u/>
      <sz val="11"/>
      <name val="Times New Roman"/>
      <family val="1"/>
    </font>
    <font>
      <b/>
      <i/>
      <sz val="12"/>
      <name val="Times New Roman"/>
      <family val="1"/>
    </font>
    <font>
      <i/>
      <sz val="8"/>
      <name val="Times New Roman"/>
      <family val="1"/>
    </font>
    <font>
      <i/>
      <sz val="12"/>
      <name val="Times New Roman"/>
      <family val="1"/>
    </font>
    <font>
      <b/>
      <sz val="11"/>
      <name val="Angsana New"/>
      <family val="1"/>
    </font>
    <font>
      <sz val="12"/>
      <name val="Angsana New"/>
      <family val="1"/>
    </font>
    <font>
      <sz val="10"/>
      <name val="Angsana New"/>
      <family val="1"/>
    </font>
    <font>
      <sz val="9"/>
      <color indexed="81"/>
      <name val="Tahoma"/>
      <family val="2"/>
    </font>
    <font>
      <i/>
      <sz val="11"/>
      <color theme="1"/>
      <name val="Times New Roman"/>
      <family val="1"/>
    </font>
    <font>
      <sz val="11"/>
      <color rgb="FF202124"/>
      <name val="Times New Roman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9.5"/>
      <color rgb="FF00338D"/>
      <name val="Arial"/>
      <family val="2"/>
    </font>
    <font>
      <sz val="9.5"/>
      <color rgb="FF00338D"/>
      <name val="Arial"/>
      <family val="2"/>
    </font>
    <font>
      <u/>
      <sz val="9.5"/>
      <color rgb="FF00338D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double">
        <color rgb="FF000000"/>
      </top>
      <bottom style="double">
        <color indexed="64"/>
      </bottom>
      <diagonal/>
    </border>
  </borders>
  <cellStyleXfs count="46">
    <xf numFmtId="0" fontId="0" fillId="0" borderId="0"/>
    <xf numFmtId="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76" fontId="2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2" fillId="0" borderId="0"/>
    <xf numFmtId="177" fontId="2" fillId="0" borderId="0" applyFill="0" applyBorder="0" applyProtection="0"/>
    <xf numFmtId="177" fontId="2" fillId="0" borderId="1" applyFill="0" applyProtection="0"/>
    <xf numFmtId="177" fontId="2" fillId="0" borderId="2" applyFill="0" applyProtection="0"/>
    <xf numFmtId="168" fontId="2" fillId="0" borderId="0"/>
    <xf numFmtId="175" fontId="2" fillId="0" borderId="0" applyFill="0" applyBorder="0" applyProtection="0"/>
    <xf numFmtId="175" fontId="2" fillId="0" borderId="1" applyFill="0" applyProtection="0"/>
    <xf numFmtId="175" fontId="2" fillId="0" borderId="2" applyFill="0" applyProtection="0"/>
    <xf numFmtId="169" fontId="2" fillId="0" borderId="0"/>
    <xf numFmtId="37" fontId="9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3" fillId="0" borderId="0"/>
    <xf numFmtId="9" fontId="6" fillId="0" borderId="0" applyFont="0" applyFill="0" applyBorder="0" applyAlignment="0" applyProtection="0"/>
  </cellStyleXfs>
  <cellXfs count="35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4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justify"/>
    </xf>
    <xf numFmtId="49" fontId="16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17" fillId="0" borderId="0" xfId="0" applyFont="1" applyAlignment="1">
      <alignment horizontal="justify"/>
    </xf>
    <xf numFmtId="0" fontId="12" fillId="0" borderId="0" xfId="1" applyNumberFormat="1" applyFont="1" applyFill="1" applyBorder="1" applyAlignment="1">
      <alignment horizontal="justify"/>
    </xf>
    <xf numFmtId="0" fontId="12" fillId="0" borderId="0" xfId="0" applyFont="1" applyAlignment="1">
      <alignment horizontal="justify"/>
    </xf>
    <xf numFmtId="0" fontId="18" fillId="0" borderId="0" xfId="1" applyNumberFormat="1" applyFont="1" applyFill="1" applyBorder="1" applyAlignment="1">
      <alignment horizontal="justify"/>
    </xf>
    <xf numFmtId="0" fontId="12" fillId="0" borderId="0" xfId="0" applyFont="1" applyAlignment="1">
      <alignment horizontal="left" indent="1"/>
    </xf>
    <xf numFmtId="49" fontId="17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165" fontId="13" fillId="0" borderId="0" xfId="0" applyNumberFormat="1" applyFont="1"/>
    <xf numFmtId="165" fontId="12" fillId="0" borderId="0" xfId="0" applyNumberFormat="1" applyFont="1"/>
    <xf numFmtId="165" fontId="12" fillId="0" borderId="0" xfId="0" applyNumberFormat="1" applyFont="1" applyAlignment="1">
      <alignment horizontal="center"/>
    </xf>
    <xf numFmtId="165" fontId="10" fillId="0" borderId="0" xfId="0" applyNumberFormat="1" applyFont="1"/>
    <xf numFmtId="49" fontId="12" fillId="0" borderId="0" xfId="0" applyNumberFormat="1" applyFont="1" applyAlignment="1">
      <alignment horizontal="center"/>
    </xf>
    <xf numFmtId="165" fontId="17" fillId="0" borderId="0" xfId="0" applyNumberFormat="1" applyFont="1"/>
    <xf numFmtId="165" fontId="18" fillId="0" borderId="0" xfId="0" applyNumberFormat="1" applyFont="1"/>
    <xf numFmtId="165" fontId="12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 indent="1"/>
    </xf>
    <xf numFmtId="165" fontId="12" fillId="0" borderId="0" xfId="0" applyNumberFormat="1" applyFont="1" applyAlignment="1">
      <alignment horizontal="left" indent="2"/>
    </xf>
    <xf numFmtId="0" fontId="13" fillId="0" borderId="0" xfId="0" applyFont="1" applyAlignment="1">
      <alignment horizontal="left" vertical="center" indent="2"/>
    </xf>
    <xf numFmtId="37" fontId="12" fillId="0" borderId="0" xfId="1" applyNumberFormat="1" applyFont="1" applyFill="1" applyBorder="1" applyAlignment="1">
      <alignment horizontal="right" vertical="center"/>
    </xf>
    <xf numFmtId="173" fontId="12" fillId="0" borderId="0" xfId="0" applyNumberFormat="1" applyFont="1" applyAlignment="1"/>
    <xf numFmtId="172" fontId="12" fillId="0" borderId="0" xfId="1" applyNumberFormat="1" applyFont="1" applyFill="1" applyAlignment="1">
      <alignment horizontal="center"/>
    </xf>
    <xf numFmtId="173" fontId="13" fillId="0" borderId="4" xfId="0" applyNumberFormat="1" applyFont="1" applyBorder="1" applyAlignment="1"/>
    <xf numFmtId="173" fontId="13" fillId="0" borderId="0" xfId="0" applyNumberFormat="1" applyFont="1" applyAlignment="1"/>
    <xf numFmtId="173" fontId="12" fillId="0" borderId="0" xfId="0" applyNumberFormat="1" applyFont="1" applyAlignment="1">
      <alignment horizontal="right"/>
    </xf>
    <xf numFmtId="172" fontId="12" fillId="0" borderId="0" xfId="1" applyNumberFormat="1" applyFont="1" applyFill="1" applyBorder="1" applyAlignment="1">
      <alignment horizontal="center"/>
    </xf>
    <xf numFmtId="0" fontId="24" fillId="0" borderId="0" xfId="0" applyFont="1" applyAlignment="1">
      <alignment vertical="center"/>
    </xf>
    <xf numFmtId="4" fontId="12" fillId="0" borderId="0" xfId="1" applyFont="1" applyFill="1" applyAlignment="1"/>
    <xf numFmtId="173" fontId="13" fillId="0" borderId="1" xfId="0" applyNumberFormat="1" applyFont="1" applyBorder="1" applyAlignme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73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6" fillId="0" borderId="0" xfId="23" applyFont="1" applyAlignment="1">
      <alignment horizontal="center"/>
    </xf>
    <xf numFmtId="0" fontId="12" fillId="0" borderId="0" xfId="0" applyFont="1"/>
    <xf numFmtId="173" fontId="13" fillId="0" borderId="4" xfId="0" applyNumberFormat="1" applyFont="1" applyBorder="1" applyAlignment="1">
      <alignment horizontal="right"/>
    </xf>
    <xf numFmtId="0" fontId="13" fillId="0" borderId="0" xfId="0" applyFont="1"/>
    <xf numFmtId="172" fontId="13" fillId="0" borderId="0" xfId="1" applyNumberFormat="1" applyFont="1" applyFill="1" applyAlignment="1">
      <alignment horizontal="center"/>
    </xf>
    <xf numFmtId="173" fontId="12" fillId="0" borderId="4" xfId="0" applyNumberFormat="1" applyFont="1" applyBorder="1" applyAlignment="1"/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6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0" fontId="16" fillId="0" borderId="0" xfId="27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16" fillId="0" borderId="0" xfId="27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0" applyFont="1"/>
    <xf numFmtId="4" fontId="12" fillId="0" borderId="0" xfId="1" applyFont="1" applyAlignment="1">
      <alignment vertical="center"/>
    </xf>
    <xf numFmtId="0" fontId="2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 wrapText="1"/>
    </xf>
    <xf numFmtId="0" fontId="12" fillId="0" borderId="0" xfId="30" applyFont="1" applyAlignment="1">
      <alignment horizontal="center" wrapText="1"/>
    </xf>
    <xf numFmtId="38" fontId="12" fillId="0" borderId="0" xfId="0" applyNumberFormat="1" applyFont="1" applyAlignment="1">
      <alignment horizontal="center"/>
    </xf>
    <xf numFmtId="40" fontId="12" fillId="0" borderId="0" xfId="0" applyNumberFormat="1" applyFont="1" applyAlignment="1">
      <alignment horizontal="center"/>
    </xf>
    <xf numFmtId="174" fontId="16" fillId="0" borderId="0" xfId="1" applyNumberFormat="1" applyFont="1" applyFill="1" applyBorder="1" applyAlignment="1">
      <alignment horizontal="center"/>
    </xf>
    <xf numFmtId="173" fontId="29" fillId="0" borderId="0" xfId="2" applyNumberFormat="1" applyFont="1" applyFill="1" applyAlignment="1"/>
    <xf numFmtId="173" fontId="19" fillId="0" borderId="0" xfId="2" applyNumberFormat="1" applyFont="1" applyFill="1" applyAlignment="1"/>
    <xf numFmtId="38" fontId="19" fillId="0" borderId="0" xfId="0" applyNumberFormat="1" applyFont="1"/>
    <xf numFmtId="178" fontId="13" fillId="0" borderId="4" xfId="1" applyNumberFormat="1" applyFont="1" applyFill="1" applyBorder="1" applyAlignment="1">
      <alignment horizontal="center"/>
    </xf>
    <xf numFmtId="0" fontId="16" fillId="0" borderId="0" xfId="0" applyFont="1" applyAlignment="1">
      <alignment vertical="center"/>
    </xf>
    <xf numFmtId="38" fontId="19" fillId="0" borderId="0" xfId="0" applyNumberFormat="1" applyFont="1" applyAlignment="1">
      <alignment vertical="center"/>
    </xf>
    <xf numFmtId="38" fontId="30" fillId="0" borderId="0" xfId="0" applyNumberFormat="1" applyFont="1" applyAlignment="1">
      <alignment vertical="center"/>
    </xf>
    <xf numFmtId="38" fontId="3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16" fillId="0" borderId="0" xfId="23" applyFont="1" applyFill="1" applyAlignment="1">
      <alignment horizontal="left"/>
    </xf>
    <xf numFmtId="0" fontId="12" fillId="0" borderId="0" xfId="23" applyFont="1" applyFill="1" applyAlignment="1">
      <alignment horizontal="left"/>
    </xf>
    <xf numFmtId="0" fontId="12" fillId="0" borderId="0" xfId="41" applyFont="1" applyFill="1" applyAlignment="1">
      <alignment horizontal="right"/>
    </xf>
    <xf numFmtId="173" fontId="13" fillId="0" borderId="2" xfId="0" applyNumberFormat="1" applyFont="1" applyBorder="1" applyAlignment="1"/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73" fontId="13" fillId="0" borderId="5" xfId="0" applyNumberFormat="1" applyFont="1" applyBorder="1" applyAlignment="1"/>
    <xf numFmtId="173" fontId="13" fillId="0" borderId="4" xfId="0" applyNumberFormat="1" applyFont="1" applyBorder="1"/>
    <xf numFmtId="173" fontId="13" fillId="0" borderId="3" xfId="0" applyNumberFormat="1" applyFont="1" applyBorder="1"/>
    <xf numFmtId="173" fontId="13" fillId="0" borderId="0" xfId="1" applyNumberFormat="1" applyFont="1" applyFill="1" applyBorder="1" applyAlignment="1">
      <alignment horizontal="right"/>
    </xf>
    <xf numFmtId="173" fontId="13" fillId="0" borderId="4" xfId="1" applyNumberFormat="1" applyFont="1" applyFill="1" applyBorder="1" applyAlignment="1">
      <alignment horizontal="right"/>
    </xf>
    <xf numFmtId="173" fontId="13" fillId="0" borderId="5" xfId="0" applyNumberFormat="1" applyFont="1" applyBorder="1"/>
    <xf numFmtId="173" fontId="13" fillId="0" borderId="5" xfId="1" applyNumberFormat="1" applyFont="1" applyFill="1" applyBorder="1" applyAlignment="1">
      <alignment horizontal="right"/>
    </xf>
    <xf numFmtId="178" fontId="13" fillId="0" borderId="1" xfId="1" applyNumberFormat="1" applyFont="1" applyFill="1" applyBorder="1" applyAlignment="1">
      <alignment horizontal="center"/>
    </xf>
    <xf numFmtId="173" fontId="12" fillId="0" borderId="0" xfId="1" applyNumberFormat="1" applyFont="1" applyAlignment="1"/>
    <xf numFmtId="178" fontId="13" fillId="0" borderId="0" xfId="1" applyNumberFormat="1" applyFont="1" applyFill="1" applyAlignment="1">
      <alignment horizontal="center"/>
    </xf>
    <xf numFmtId="4" fontId="13" fillId="0" borderId="0" xfId="1" applyFont="1" applyFill="1" applyAlignment="1"/>
    <xf numFmtId="173" fontId="13" fillId="0" borderId="0" xfId="1" applyNumberFormat="1" applyFont="1" applyFill="1" applyAlignment="1"/>
    <xf numFmtId="173" fontId="13" fillId="0" borderId="0" xfId="1" applyNumberFormat="1" applyFont="1" applyAlignment="1">
      <alignment horizontal="right"/>
    </xf>
    <xf numFmtId="173" fontId="12" fillId="0" borderId="0" xfId="0" applyNumberFormat="1" applyFont="1" applyBorder="1"/>
    <xf numFmtId="173" fontId="13" fillId="0" borderId="0" xfId="1" applyNumberFormat="1" applyFont="1" applyFill="1" applyBorder="1" applyAlignment="1">
      <alignment horizontal="right" indent="2"/>
    </xf>
    <xf numFmtId="173" fontId="12" fillId="0" borderId="0" xfId="1" applyNumberFormat="1" applyFont="1" applyFill="1" applyAlignment="1">
      <alignment horizontal="right" indent="2"/>
    </xf>
    <xf numFmtId="173" fontId="12" fillId="0" borderId="0" xfId="1" applyNumberFormat="1" applyFont="1" applyFill="1" applyBorder="1" applyAlignment="1">
      <alignment horizontal="right" indent="2"/>
    </xf>
    <xf numFmtId="173" fontId="12" fillId="0" borderId="0" xfId="0" applyNumberFormat="1" applyFont="1" applyAlignment="1">
      <alignment vertical="center"/>
    </xf>
    <xf numFmtId="173" fontId="12" fillId="0" borderId="3" xfId="1" applyNumberFormat="1" applyFont="1" applyFill="1" applyBorder="1" applyAlignment="1">
      <alignment horizontal="right" indent="2"/>
    </xf>
    <xf numFmtId="173" fontId="13" fillId="0" borderId="3" xfId="1" applyNumberFormat="1" applyFont="1" applyFill="1" applyBorder="1" applyAlignment="1">
      <alignment horizontal="right" indent="2"/>
    </xf>
    <xf numFmtId="173" fontId="13" fillId="0" borderId="2" xfId="1" applyNumberFormat="1" applyFont="1" applyFill="1" applyBorder="1" applyAlignment="1">
      <alignment horizontal="right" indent="2"/>
    </xf>
    <xf numFmtId="173" fontId="13" fillId="0" borderId="0" xfId="1" applyNumberFormat="1" applyFont="1" applyFill="1" applyAlignment="1">
      <alignment horizontal="right" indent="2"/>
    </xf>
    <xf numFmtId="173" fontId="13" fillId="0" borderId="0" xfId="1" applyNumberFormat="1" applyFont="1" applyFill="1" applyAlignment="1">
      <alignment horizontal="right"/>
    </xf>
    <xf numFmtId="173" fontId="12" fillId="0" borderId="0" xfId="1" applyNumberFormat="1" applyFont="1" applyFill="1" applyBorder="1" applyAlignment="1">
      <alignment horizontal="right"/>
    </xf>
    <xf numFmtId="173" fontId="12" fillId="0" borderId="0" xfId="1" applyNumberFormat="1" applyFont="1" applyFill="1" applyAlignment="1">
      <alignment horizontal="right"/>
    </xf>
    <xf numFmtId="173" fontId="12" fillId="0" borderId="0" xfId="1" applyNumberFormat="1" applyFont="1" applyFill="1" applyBorder="1" applyAlignment="1">
      <alignment horizontal="center"/>
    </xf>
    <xf numFmtId="173" fontId="12" fillId="0" borderId="3" xfId="1" applyNumberFormat="1" applyFont="1" applyFill="1" applyBorder="1" applyAlignment="1">
      <alignment horizontal="center"/>
    </xf>
    <xf numFmtId="173" fontId="13" fillId="0" borderId="4" xfId="1" applyNumberFormat="1" applyFont="1" applyFill="1" applyBorder="1" applyAlignment="1">
      <alignment horizontal="center"/>
    </xf>
    <xf numFmtId="173" fontId="13" fillId="0" borderId="3" xfId="1" applyNumberFormat="1" applyFont="1" applyFill="1" applyBorder="1" applyAlignment="1">
      <alignment horizontal="center"/>
    </xf>
    <xf numFmtId="173" fontId="29" fillId="0" borderId="0" xfId="2" applyNumberFormat="1" applyFont="1" applyFill="1" applyBorder="1" applyAlignment="1">
      <alignment horizontal="center"/>
    </xf>
    <xf numFmtId="173" fontId="19" fillId="0" borderId="0" xfId="2" applyNumberFormat="1" applyFont="1" applyFill="1" applyBorder="1" applyAlignment="1">
      <alignment horizontal="center"/>
    </xf>
    <xf numFmtId="173" fontId="13" fillId="0" borderId="2" xfId="1" applyNumberFormat="1" applyFont="1" applyFill="1" applyBorder="1" applyAlignment="1">
      <alignment horizontal="right"/>
    </xf>
    <xf numFmtId="173" fontId="29" fillId="0" borderId="0" xfId="2" applyNumberFormat="1" applyFont="1" applyFill="1" applyBorder="1" applyAlignment="1"/>
    <xf numFmtId="173" fontId="19" fillId="0" borderId="0" xfId="0" applyNumberFormat="1" applyFont="1"/>
    <xf numFmtId="173" fontId="12" fillId="0" borderId="0" xfId="0" applyNumberFormat="1" applyFont="1"/>
    <xf numFmtId="173" fontId="12" fillId="0" borderId="4" xfId="0" applyNumberFormat="1" applyFont="1" applyBorder="1" applyAlignment="1">
      <alignment horizontal="right"/>
    </xf>
    <xf numFmtId="173" fontId="12" fillId="0" borderId="0" xfId="1" applyNumberFormat="1" applyFont="1" applyAlignment="1">
      <alignment horizontal="center"/>
    </xf>
    <xf numFmtId="173" fontId="12" fillId="0" borderId="0" xfId="1" applyNumberFormat="1" applyFont="1"/>
    <xf numFmtId="173" fontId="12" fillId="0" borderId="0" xfId="1" applyNumberFormat="1" applyFont="1" applyFill="1" applyAlignment="1">
      <alignment horizontal="center"/>
    </xf>
    <xf numFmtId="173" fontId="12" fillId="0" borderId="3" xfId="1" applyNumberFormat="1" applyFont="1" applyFill="1" applyBorder="1" applyAlignment="1">
      <alignment horizontal="right"/>
    </xf>
    <xf numFmtId="173" fontId="2" fillId="0" borderId="0" xfId="1" applyNumberFormat="1" applyFont="1" applyFill="1" applyBorder="1" applyAlignment="1">
      <alignment horizontal="right" vertical="center"/>
    </xf>
    <xf numFmtId="173" fontId="13" fillId="0" borderId="3" xfId="1" applyNumberFormat="1" applyFont="1" applyFill="1" applyBorder="1" applyAlignment="1">
      <alignment horizontal="right"/>
    </xf>
    <xf numFmtId="173" fontId="12" fillId="0" borderId="5" xfId="1" applyNumberFormat="1" applyFont="1" applyFill="1" applyBorder="1" applyAlignment="1">
      <alignment horizontal="right"/>
    </xf>
    <xf numFmtId="173" fontId="12" fillId="0" borderId="3" xfId="1" applyNumberFormat="1" applyFont="1" applyBorder="1" applyAlignment="1">
      <alignment horizontal="center"/>
    </xf>
    <xf numFmtId="173" fontId="18" fillId="0" borderId="0" xfId="1" applyNumberFormat="1" applyFont="1" applyFill="1" applyAlignment="1">
      <alignment horizontal="right"/>
    </xf>
    <xf numFmtId="173" fontId="18" fillId="0" borderId="0" xfId="1" applyNumberFormat="1" applyFont="1" applyFill="1" applyBorder="1" applyAlignment="1">
      <alignment horizontal="right"/>
    </xf>
    <xf numFmtId="173" fontId="18" fillId="0" borderId="3" xfId="1" applyNumberFormat="1" applyFont="1" applyFill="1" applyBorder="1" applyAlignment="1">
      <alignment horizontal="right"/>
    </xf>
    <xf numFmtId="173" fontId="18" fillId="0" borderId="0" xfId="0" applyNumberFormat="1" applyFont="1" applyAlignment="1">
      <alignment horizontal="right"/>
    </xf>
    <xf numFmtId="173" fontId="12" fillId="0" borderId="3" xfId="0" applyNumberFormat="1" applyFont="1" applyBorder="1" applyAlignment="1">
      <alignment horizontal="right"/>
    </xf>
    <xf numFmtId="173" fontId="13" fillId="0" borderId="5" xfId="0" applyNumberFormat="1" applyFont="1" applyBorder="1" applyAlignment="1">
      <alignment horizontal="right"/>
    </xf>
    <xf numFmtId="0" fontId="21" fillId="0" borderId="0" xfId="0" applyFont="1" applyFill="1" applyAlignment="1"/>
    <xf numFmtId="0" fontId="15" fillId="0" borderId="0" xfId="0" applyFont="1" applyFill="1" applyAlignment="1">
      <alignment horizontal="left" vertical="center"/>
    </xf>
    <xf numFmtId="0" fontId="24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Border="1" applyAlignment="1"/>
    <xf numFmtId="0" fontId="13" fillId="0" borderId="0" xfId="0" applyFont="1" applyFill="1" applyAlignment="1"/>
    <xf numFmtId="0" fontId="13" fillId="0" borderId="0" xfId="0" applyFont="1" applyFill="1" applyAlignment="1">
      <alignment horizontal="center"/>
    </xf>
    <xf numFmtId="0" fontId="13" fillId="0" borderId="0" xfId="43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0" fontId="12" fillId="0" borderId="0" xfId="43" applyFont="1" applyFill="1" applyAlignment="1"/>
    <xf numFmtId="0" fontId="17" fillId="0" borderId="0" xfId="0" applyFont="1" applyFill="1" applyAlignment="1"/>
    <xf numFmtId="166" fontId="12" fillId="0" borderId="0" xfId="0" applyNumberFormat="1" applyFont="1" applyFill="1" applyAlignment="1"/>
    <xf numFmtId="179" fontId="12" fillId="0" borderId="0" xfId="0" applyNumberFormat="1" applyFont="1" applyFill="1" applyAlignment="1"/>
    <xf numFmtId="173" fontId="12" fillId="0" borderId="0" xfId="0" applyNumberFormat="1" applyFont="1" applyFill="1" applyAlignment="1"/>
    <xf numFmtId="173" fontId="13" fillId="0" borderId="0" xfId="0" applyNumberFormat="1" applyFont="1" applyFill="1" applyAlignment="1"/>
    <xf numFmtId="173" fontId="13" fillId="0" borderId="4" xfId="0" applyNumberFormat="1" applyFont="1" applyFill="1" applyBorder="1" applyAlignment="1"/>
    <xf numFmtId="0" fontId="12" fillId="0" borderId="0" xfId="0" applyFont="1" applyFill="1"/>
    <xf numFmtId="173" fontId="13" fillId="0" borderId="1" xfId="0" applyNumberFormat="1" applyFont="1" applyFill="1" applyBorder="1" applyAlignment="1"/>
    <xf numFmtId="0" fontId="13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173" fontId="13" fillId="0" borderId="0" xfId="0" applyNumberFormat="1" applyFont="1" applyFill="1" applyBorder="1" applyAlignment="1"/>
    <xf numFmtId="0" fontId="12" fillId="0" borderId="0" xfId="0" applyFont="1" applyFill="1" applyAlignment="1">
      <alignment horizontal="left" indent="1"/>
    </xf>
    <xf numFmtId="173" fontId="12" fillId="0" borderId="0" xfId="0" applyNumberFormat="1" applyFont="1" applyFill="1" applyAlignment="1">
      <alignment horizontal="right"/>
    </xf>
    <xf numFmtId="173" fontId="12" fillId="0" borderId="3" xfId="0" applyNumberFormat="1" applyFont="1" applyFill="1" applyBorder="1" applyAlignment="1"/>
    <xf numFmtId="173" fontId="13" fillId="0" borderId="0" xfId="0" applyNumberFormat="1" applyFont="1" applyFill="1" applyAlignment="1">
      <alignment horizontal="right"/>
    </xf>
    <xf numFmtId="173" fontId="13" fillId="0" borderId="1" xfId="0" applyNumberFormat="1" applyFont="1" applyFill="1" applyBorder="1" applyAlignment="1">
      <alignment horizontal="right"/>
    </xf>
    <xf numFmtId="178" fontId="12" fillId="0" borderId="3" xfId="0" applyNumberFormat="1" applyFont="1" applyFill="1" applyBorder="1" applyAlignment="1"/>
    <xf numFmtId="173" fontId="13" fillId="0" borderId="0" xfId="0" applyNumberFormat="1" applyFont="1" applyFill="1" applyBorder="1" applyAlignment="1">
      <alignment horizontal="right"/>
    </xf>
    <xf numFmtId="178" fontId="12" fillId="0" borderId="0" xfId="0" applyNumberFormat="1" applyFont="1" applyFill="1" applyBorder="1" applyAlignment="1"/>
    <xf numFmtId="173" fontId="12" fillId="0" borderId="0" xfId="1" applyNumberFormat="1" applyFont="1" applyFill="1" applyBorder="1" applyAlignment="1"/>
    <xf numFmtId="173" fontId="13" fillId="0" borderId="4" xfId="0" applyNumberFormat="1" applyFont="1" applyFill="1" applyBorder="1" applyAlignment="1">
      <alignment horizontal="right"/>
    </xf>
    <xf numFmtId="0" fontId="15" fillId="0" borderId="0" xfId="0" applyFont="1" applyFill="1" applyAlignment="1"/>
    <xf numFmtId="49" fontId="20" fillId="0" borderId="0" xfId="0" applyNumberFormat="1" applyFont="1" applyFill="1" applyAlignment="1">
      <alignment horizontal="center"/>
    </xf>
    <xf numFmtId="0" fontId="22" fillId="0" borderId="0" xfId="0" applyFont="1" applyFill="1" applyAlignment="1"/>
    <xf numFmtId="49" fontId="23" fillId="0" borderId="0" xfId="0" applyNumberFormat="1" applyFont="1" applyFill="1" applyAlignment="1">
      <alignment horizontal="center"/>
    </xf>
    <xf numFmtId="0" fontId="13" fillId="0" borderId="0" xfId="0" applyFont="1" applyFill="1"/>
    <xf numFmtId="37" fontId="13" fillId="0" borderId="0" xfId="0" applyNumberFormat="1" applyFont="1" applyFill="1" applyAlignment="1">
      <alignment horizontal="right"/>
    </xf>
    <xf numFmtId="37" fontId="12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12" fillId="0" borderId="0" xfId="44" applyFont="1" applyFill="1" applyAlignment="1"/>
    <xf numFmtId="173" fontId="12" fillId="0" borderId="0" xfId="0" applyNumberFormat="1" applyFont="1" applyFill="1" applyBorder="1" applyAlignment="1"/>
    <xf numFmtId="165" fontId="12" fillId="0" borderId="0" xfId="0" applyNumberFormat="1" applyFont="1" applyFill="1" applyBorder="1"/>
    <xf numFmtId="173" fontId="13" fillId="0" borderId="4" xfId="0" applyNumberFormat="1" applyFont="1" applyFill="1" applyBorder="1"/>
    <xf numFmtId="0" fontId="12" fillId="0" borderId="0" xfId="0" applyFont="1" applyFill="1" applyAlignment="1">
      <alignment horizontal="left"/>
    </xf>
    <xf numFmtId="0" fontId="35" fillId="0" borderId="0" xfId="0" applyFont="1" applyFill="1" applyAlignment="1">
      <alignment horizontal="left" vertical="center" indent="4"/>
    </xf>
    <xf numFmtId="173" fontId="35" fillId="0" borderId="0" xfId="2" applyNumberFormat="1" applyFont="1" applyFill="1" applyBorder="1" applyAlignment="1">
      <alignment vertical="center"/>
    </xf>
    <xf numFmtId="172" fontId="35" fillId="0" borderId="0" xfId="2" applyNumberFormat="1" applyFont="1" applyFill="1" applyBorder="1" applyAlignment="1">
      <alignment horizontal="center" vertical="center"/>
    </xf>
    <xf numFmtId="165" fontId="35" fillId="0" borderId="0" xfId="2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173" fontId="13" fillId="0" borderId="3" xfId="0" applyNumberFormat="1" applyFont="1" applyFill="1" applyBorder="1" applyAlignment="1"/>
    <xf numFmtId="173" fontId="13" fillId="0" borderId="2" xfId="0" applyNumberFormat="1" applyFont="1" applyFill="1" applyBorder="1" applyAlignment="1">
      <alignment horizontal="right"/>
    </xf>
    <xf numFmtId="173" fontId="13" fillId="0" borderId="0" xfId="0" applyNumberFormat="1" applyFont="1" applyFill="1" applyAlignment="1">
      <alignment horizontal="center"/>
    </xf>
    <xf numFmtId="173" fontId="12" fillId="0" borderId="0" xfId="43" applyNumberFormat="1" applyFont="1" applyFill="1" applyAlignment="1"/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5" fontId="12" fillId="0" borderId="6" xfId="0" applyNumberFormat="1" applyFont="1" applyFill="1" applyBorder="1"/>
    <xf numFmtId="165" fontId="12" fillId="0" borderId="8" xfId="0" applyNumberFormat="1" applyFont="1" applyFill="1" applyBorder="1"/>
    <xf numFmtId="165" fontId="13" fillId="0" borderId="0" xfId="0" applyNumberFormat="1" applyFont="1" applyFill="1" applyBorder="1"/>
    <xf numFmtId="37" fontId="12" fillId="0" borderId="0" xfId="0" applyNumberFormat="1" applyFont="1" applyFill="1" applyAlignment="1"/>
    <xf numFmtId="0" fontId="16" fillId="0" borderId="0" xfId="0" applyFont="1" applyFill="1" applyAlignment="1"/>
    <xf numFmtId="173" fontId="12" fillId="0" borderId="0" xfId="1" applyNumberFormat="1" applyFont="1" applyFill="1" applyAlignment="1"/>
    <xf numFmtId="173" fontId="13" fillId="0" borderId="4" xfId="1" applyNumberFormat="1" applyFont="1" applyFill="1" applyBorder="1" applyAlignment="1"/>
    <xf numFmtId="0" fontId="17" fillId="0" borderId="0" xfId="0" applyFont="1" applyFill="1" applyAlignment="1">
      <alignment horizontal="center"/>
    </xf>
    <xf numFmtId="173" fontId="13" fillId="0" borderId="1" xfId="1" applyNumberFormat="1" applyFont="1" applyFill="1" applyBorder="1" applyAlignment="1"/>
    <xf numFmtId="173" fontId="13" fillId="0" borderId="1" xfId="1" applyNumberFormat="1" applyFont="1" applyFill="1" applyBorder="1" applyAlignment="1">
      <alignment horizontal="right"/>
    </xf>
    <xf numFmtId="173" fontId="13" fillId="0" borderId="3" xfId="1" applyNumberFormat="1" applyFont="1" applyFill="1" applyBorder="1" applyAlignment="1"/>
    <xf numFmtId="0" fontId="16" fillId="0" borderId="0" xfId="0" applyFont="1" applyFill="1" applyAlignment="1">
      <alignment horizontal="left"/>
    </xf>
    <xf numFmtId="173" fontId="35" fillId="0" borderId="0" xfId="2" applyNumberFormat="1" applyFont="1" applyFill="1" applyBorder="1" applyAlignment="1">
      <alignment horizontal="center" vertical="center"/>
    </xf>
    <xf numFmtId="171" fontId="13" fillId="0" borderId="0" xfId="1" applyNumberFormat="1" applyFont="1" applyFill="1" applyAlignment="1">
      <alignment horizontal="center"/>
    </xf>
    <xf numFmtId="171" fontId="13" fillId="0" borderId="3" xfId="1" applyNumberFormat="1" applyFont="1" applyFill="1" applyBorder="1" applyAlignment="1">
      <alignment horizontal="center"/>
    </xf>
    <xf numFmtId="165" fontId="13" fillId="0" borderId="3" xfId="0" applyNumberFormat="1" applyFont="1" applyFill="1" applyBorder="1"/>
    <xf numFmtId="173" fontId="12" fillId="0" borderId="0" xfId="0" applyNumberFormat="1" applyFont="1" applyFill="1" applyBorder="1" applyAlignment="1">
      <alignment horizontal="right"/>
    </xf>
    <xf numFmtId="165" fontId="13" fillId="0" borderId="8" xfId="0" applyNumberFormat="1" applyFont="1" applyFill="1" applyBorder="1"/>
    <xf numFmtId="173" fontId="13" fillId="0" borderId="3" xfId="0" applyNumberFormat="1" applyFont="1" applyFill="1" applyBorder="1"/>
    <xf numFmtId="165" fontId="12" fillId="0" borderId="3" xfId="0" applyNumberFormat="1" applyFont="1" applyFill="1" applyBorder="1"/>
    <xf numFmtId="173" fontId="13" fillId="0" borderId="0" xfId="0" applyNumberFormat="1" applyFont="1" applyFill="1" applyBorder="1"/>
    <xf numFmtId="173" fontId="12" fillId="0" borderId="4" xfId="1" applyNumberFormat="1" applyFont="1" applyFill="1" applyBorder="1" applyAlignment="1"/>
    <xf numFmtId="0" fontId="16" fillId="0" borderId="0" xfId="0" applyFont="1" applyFill="1" applyAlignment="1">
      <alignment horizontal="center"/>
    </xf>
    <xf numFmtId="0" fontId="16" fillId="0" borderId="0" xfId="23" applyFont="1" applyFill="1" applyAlignment="1">
      <alignment horizontal="center"/>
    </xf>
    <xf numFmtId="178" fontId="13" fillId="0" borderId="3" xfId="0" applyNumberFormat="1" applyFont="1" applyFill="1" applyBorder="1" applyAlignment="1"/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23" applyFont="1" applyFill="1" applyAlignment="1"/>
    <xf numFmtId="173" fontId="12" fillId="0" borderId="0" xfId="41" applyNumberFormat="1" applyFont="1" applyFill="1" applyAlignment="1">
      <alignment horizontal="right"/>
    </xf>
    <xf numFmtId="164" fontId="12" fillId="0" borderId="3" xfId="2" applyNumberFormat="1" applyFont="1" applyFill="1" applyBorder="1" applyAlignment="1"/>
    <xf numFmtId="0" fontId="12" fillId="0" borderId="0" xfId="27" applyFont="1" applyAlignment="1"/>
    <xf numFmtId="0" fontId="12" fillId="0" borderId="0" xfId="27" applyFont="1" applyFill="1" applyAlignment="1"/>
    <xf numFmtId="173" fontId="12" fillId="0" borderId="0" xfId="27" applyNumberFormat="1" applyFont="1" applyFill="1" applyAlignment="1"/>
    <xf numFmtId="173" fontId="12" fillId="0" borderId="0" xfId="4" applyNumberFormat="1" applyFont="1" applyFill="1" applyBorder="1" applyAlignment="1"/>
    <xf numFmtId="173" fontId="12" fillId="0" borderId="0" xfId="2" applyNumberFormat="1" applyFont="1" applyFill="1" applyBorder="1" applyAlignment="1">
      <alignment horizontal="center"/>
    </xf>
    <xf numFmtId="0" fontId="17" fillId="0" borderId="0" xfId="23" applyFont="1" applyFill="1" applyAlignment="1">
      <alignment horizontal="center"/>
    </xf>
    <xf numFmtId="173" fontId="12" fillId="0" borderId="0" xfId="4" applyNumberFormat="1" applyFont="1" applyFill="1" applyAlignment="1"/>
    <xf numFmtId="171" fontId="12" fillId="0" borderId="0" xfId="6" applyNumberFormat="1" applyFont="1" applyFill="1" applyAlignment="1">
      <alignment horizontal="center"/>
    </xf>
    <xf numFmtId="0" fontId="13" fillId="0" borderId="0" xfId="23" applyFont="1" applyFill="1" applyAlignment="1"/>
    <xf numFmtId="173" fontId="13" fillId="0" borderId="1" xfId="4" applyNumberFormat="1" applyFont="1" applyFill="1" applyBorder="1" applyAlignment="1"/>
    <xf numFmtId="0" fontId="13" fillId="0" borderId="0" xfId="41" applyFont="1" applyFill="1" applyAlignment="1">
      <alignment horizontal="right"/>
    </xf>
    <xf numFmtId="173" fontId="13" fillId="0" borderId="1" xfId="2" applyNumberFormat="1" applyFont="1" applyFill="1" applyBorder="1" applyAlignment="1">
      <alignment horizontal="center"/>
    </xf>
    <xf numFmtId="173" fontId="13" fillId="0" borderId="2" xfId="41" applyNumberFormat="1" applyFont="1" applyFill="1" applyBorder="1" applyAlignment="1">
      <alignment horizontal="right"/>
    </xf>
    <xf numFmtId="173" fontId="13" fillId="0" borderId="2" xfId="2" applyNumberFormat="1" applyFont="1" applyFill="1" applyBorder="1" applyAlignment="1">
      <alignment horizontal="center"/>
    </xf>
    <xf numFmtId="0" fontId="15" fillId="0" borderId="0" xfId="0" applyFont="1" applyAlignment="1"/>
    <xf numFmtId="0" fontId="1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3" fillId="0" borderId="0" xfId="23" applyFont="1" applyAlignment="1"/>
    <xf numFmtId="0" fontId="13" fillId="0" borderId="0" xfId="43" applyFont="1" applyAlignment="1"/>
    <xf numFmtId="0" fontId="13" fillId="0" borderId="0" xfId="23" quotePrefix="1" applyFont="1" applyAlignment="1">
      <alignment horizontal="left"/>
    </xf>
    <xf numFmtId="0" fontId="12" fillId="0" borderId="0" xfId="0" applyFont="1" applyAlignment="1"/>
    <xf numFmtId="0" fontId="12" fillId="0" borderId="0" xfId="43" applyFont="1" applyAlignment="1"/>
    <xf numFmtId="0" fontId="17" fillId="0" borderId="0" xfId="23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43" applyFont="1" applyAlignment="1"/>
    <xf numFmtId="0" fontId="12" fillId="0" borderId="0" xfId="23" applyFont="1" applyAlignment="1"/>
    <xf numFmtId="0" fontId="12" fillId="0" borderId="0" xfId="41" applyFont="1" applyAlignment="1">
      <alignment horizontal="right"/>
    </xf>
    <xf numFmtId="173" fontId="12" fillId="0" borderId="0" xfId="41" applyNumberFormat="1" applyFont="1" applyAlignment="1">
      <alignment horizontal="right"/>
    </xf>
    <xf numFmtId="0" fontId="33" fillId="0" borderId="0" xfId="27" applyFont="1" applyAlignment="1"/>
    <xf numFmtId="165" fontId="12" fillId="0" borderId="0" xfId="4" applyFont="1" applyFill="1" applyAlignment="1"/>
    <xf numFmtId="0" fontId="12" fillId="0" borderId="0" xfId="23" quotePrefix="1" applyFont="1" applyAlignment="1"/>
    <xf numFmtId="173" fontId="12" fillId="0" borderId="0" xfId="2" applyNumberFormat="1" applyFont="1" applyFill="1" applyAlignment="1"/>
    <xf numFmtId="0" fontId="34" fillId="0" borderId="0" xfId="0" applyFont="1" applyFill="1" applyAlignment="1"/>
    <xf numFmtId="173" fontId="12" fillId="0" borderId="0" xfId="6" applyNumberFormat="1" applyFont="1" applyFill="1" applyAlignment="1">
      <alignment horizontal="center"/>
    </xf>
    <xf numFmtId="0" fontId="16" fillId="0" borderId="0" xfId="41" applyFont="1" applyFill="1" applyAlignment="1">
      <alignment horizontal="center"/>
    </xf>
    <xf numFmtId="165" fontId="12" fillId="0" borderId="0" xfId="2" applyFont="1" applyFill="1" applyAlignment="1"/>
    <xf numFmtId="0" fontId="12" fillId="0" borderId="0" xfId="28" applyFont="1" applyAlignment="1"/>
    <xf numFmtId="165" fontId="12" fillId="0" borderId="0" xfId="5" applyFont="1" applyFill="1" applyBorder="1" applyAlignment="1">
      <alignment horizontal="right"/>
    </xf>
    <xf numFmtId="173" fontId="12" fillId="0" borderId="0" xfId="5" applyNumberFormat="1" applyFont="1" applyFill="1" applyBorder="1" applyAlignment="1">
      <alignment horizontal="right"/>
    </xf>
    <xf numFmtId="173" fontId="12" fillId="0" borderId="0" xfId="5" applyNumberFormat="1" applyFont="1" applyFill="1" applyAlignment="1">
      <alignment horizontal="right"/>
    </xf>
    <xf numFmtId="173" fontId="12" fillId="0" borderId="0" xfId="41" applyNumberFormat="1" applyFont="1" applyAlignment="1">
      <alignment horizontal="center"/>
    </xf>
    <xf numFmtId="0" fontId="12" fillId="0" borderId="0" xfId="23" applyFont="1" applyAlignment="1">
      <alignment horizontal="left"/>
    </xf>
    <xf numFmtId="0" fontId="12" fillId="0" borderId="0" xfId="23" quotePrefix="1" applyFont="1" applyFill="1" applyAlignment="1"/>
    <xf numFmtId="0" fontId="12" fillId="0" borderId="0" xfId="41" applyFont="1" applyBorder="1" applyAlignment="1">
      <alignment horizontal="right"/>
    </xf>
    <xf numFmtId="173" fontId="12" fillId="0" borderId="0" xfId="41" applyNumberFormat="1" applyFont="1" applyFill="1" applyBorder="1" applyAlignment="1">
      <alignment horizontal="right"/>
    </xf>
    <xf numFmtId="0" fontId="16" fillId="0" borderId="0" xfId="23" applyFont="1" applyAlignment="1"/>
    <xf numFmtId="178" fontId="12" fillId="0" borderId="0" xfId="1" applyNumberFormat="1" applyFont="1" applyFill="1" applyAlignment="1">
      <alignment horizontal="center"/>
    </xf>
    <xf numFmtId="173" fontId="12" fillId="0" borderId="1" xfId="6" applyNumberFormat="1" applyFont="1" applyFill="1" applyBorder="1" applyAlignment="1">
      <alignment horizontal="center"/>
    </xf>
    <xf numFmtId="167" fontId="12" fillId="0" borderId="0" xfId="23" applyNumberFormat="1" applyFont="1" applyFill="1" applyAlignment="1"/>
    <xf numFmtId="173" fontId="12" fillId="0" borderId="0" xfId="23" applyNumberFormat="1" applyFont="1" applyFill="1" applyAlignment="1"/>
    <xf numFmtId="165" fontId="12" fillId="0" borderId="0" xfId="5" applyFont="1" applyFill="1" applyAlignment="1">
      <alignment horizontal="right"/>
    </xf>
    <xf numFmtId="173" fontId="12" fillId="0" borderId="3" xfId="41" applyNumberFormat="1" applyFont="1" applyFill="1" applyBorder="1" applyAlignment="1">
      <alignment horizontal="right"/>
    </xf>
    <xf numFmtId="173" fontId="12" fillId="0" borderId="3" xfId="4" applyNumberFormat="1" applyFont="1" applyFill="1" applyBorder="1" applyAlignment="1"/>
    <xf numFmtId="173" fontId="13" fillId="0" borderId="4" xfId="4" applyNumberFormat="1" applyFont="1" applyFill="1" applyBorder="1" applyAlignment="1"/>
    <xf numFmtId="173" fontId="13" fillId="0" borderId="0" xfId="41" applyNumberFormat="1" applyFont="1" applyFill="1" applyAlignment="1">
      <alignment horizontal="right"/>
    </xf>
    <xf numFmtId="173" fontId="13" fillId="0" borderId="4" xfId="6" applyNumberFormat="1" applyFont="1" applyFill="1" applyBorder="1" applyAlignment="1">
      <alignment horizontal="center"/>
    </xf>
    <xf numFmtId="37" fontId="12" fillId="0" borderId="0" xfId="23" applyNumberFormat="1" applyFont="1" applyAlignment="1">
      <alignment horizontal="right"/>
    </xf>
    <xf numFmtId="37" fontId="13" fillId="0" borderId="0" xfId="23" applyNumberFormat="1" applyFont="1" applyAlignment="1"/>
    <xf numFmtId="37" fontId="15" fillId="0" borderId="0" xfId="23" applyNumberFormat="1" applyFont="1" applyAlignment="1"/>
    <xf numFmtId="0" fontId="21" fillId="0" borderId="0" xfId="27" applyFont="1" applyAlignment="1"/>
    <xf numFmtId="37" fontId="12" fillId="0" borderId="0" xfId="23" applyNumberFormat="1" applyFont="1" applyFill="1" applyAlignment="1"/>
    <xf numFmtId="37" fontId="12" fillId="0" borderId="0" xfId="10" applyNumberFormat="1" applyFont="1" applyFill="1" applyBorder="1" applyAlignment="1"/>
    <xf numFmtId="164" fontId="12" fillId="0" borderId="0" xfId="41" applyNumberFormat="1" applyFont="1" applyAlignment="1">
      <alignment horizontal="right"/>
    </xf>
    <xf numFmtId="0" fontId="17" fillId="0" borderId="0" xfId="41" applyFont="1" applyFill="1" applyAlignment="1">
      <alignment horizontal="center"/>
    </xf>
    <xf numFmtId="173" fontId="13" fillId="0" borderId="4" xfId="2" applyNumberFormat="1" applyFont="1" applyFill="1" applyBorder="1" applyAlignment="1"/>
    <xf numFmtId="0" fontId="17" fillId="0" borderId="0" xfId="23" applyFont="1" applyAlignment="1">
      <alignment horizontal="center"/>
    </xf>
    <xf numFmtId="165" fontId="12" fillId="0" borderId="0" xfId="4" applyFont="1" applyFill="1" applyBorder="1" applyAlignment="1"/>
    <xf numFmtId="173" fontId="13" fillId="0" borderId="0" xfId="2" applyNumberFormat="1" applyFont="1" applyFill="1" applyBorder="1" applyAlignment="1"/>
    <xf numFmtId="0" fontId="17" fillId="0" borderId="0" xfId="23" applyFont="1" applyFill="1" applyAlignment="1"/>
    <xf numFmtId="164" fontId="12" fillId="0" borderId="0" xfId="23" applyNumberFormat="1" applyFont="1" applyAlignment="1"/>
    <xf numFmtId="171" fontId="12" fillId="0" borderId="0" xfId="41" applyNumberFormat="1" applyFont="1" applyFill="1" applyAlignment="1">
      <alignment horizontal="right"/>
    </xf>
    <xf numFmtId="37" fontId="12" fillId="0" borderId="0" xfId="23" applyNumberFormat="1" applyFont="1" applyFill="1" applyAlignment="1">
      <alignment horizontal="right"/>
    </xf>
    <xf numFmtId="170" fontId="12" fillId="0" borderId="0" xfId="23" applyNumberFormat="1" applyFont="1" applyAlignment="1"/>
    <xf numFmtId="167" fontId="12" fillId="0" borderId="0" xfId="23" applyNumberFormat="1" applyFont="1" applyAlignment="1"/>
    <xf numFmtId="37" fontId="12" fillId="0" borderId="0" xfId="23" applyNumberFormat="1" applyFont="1" applyAlignment="1"/>
    <xf numFmtId="0" fontId="12" fillId="0" borderId="0" xfId="0" applyFont="1" applyAlignment="1">
      <alignment horizontal="left"/>
    </xf>
    <xf numFmtId="180" fontId="12" fillId="0" borderId="0" xfId="45" applyNumberFormat="1" applyFont="1" applyFill="1" applyBorder="1" applyAlignment="1"/>
    <xf numFmtId="3" fontId="37" fillId="0" borderId="0" xfId="0" applyNumberFormat="1" applyFont="1" applyFill="1" applyBorder="1" applyAlignment="1">
      <alignment horizontal="right" wrapText="1" readingOrder="1"/>
    </xf>
    <xf numFmtId="10" fontId="37" fillId="0" borderId="0" xfId="0" applyNumberFormat="1" applyFont="1" applyFill="1" applyBorder="1" applyAlignment="1">
      <alignment horizontal="right" wrapText="1" readingOrder="1"/>
    </xf>
    <xf numFmtId="3" fontId="38" fillId="0" borderId="0" xfId="0" applyNumberFormat="1" applyFont="1" applyFill="1" applyBorder="1" applyAlignment="1">
      <alignment horizontal="right" wrapText="1" readingOrder="1"/>
    </xf>
    <xf numFmtId="10" fontId="38" fillId="0" borderId="0" xfId="0" applyNumberFormat="1" applyFont="1" applyFill="1" applyBorder="1" applyAlignment="1">
      <alignment horizontal="right" wrapText="1" readingOrder="1"/>
    </xf>
    <xf numFmtId="0" fontId="38" fillId="0" borderId="0" xfId="0" applyFont="1" applyFill="1" applyBorder="1" applyAlignment="1">
      <alignment horizontal="right" wrapText="1" readingOrder="1"/>
    </xf>
    <xf numFmtId="3" fontId="38" fillId="0" borderId="0" xfId="0" applyNumberFormat="1" applyFont="1" applyFill="1" applyBorder="1" applyAlignment="1">
      <alignment horizontal="right" wrapText="1" indent="1" readingOrder="1"/>
    </xf>
    <xf numFmtId="3" fontId="39" fillId="0" borderId="0" xfId="0" applyNumberFormat="1" applyFont="1" applyFill="1" applyBorder="1" applyAlignment="1">
      <alignment horizontal="right" wrapText="1" readingOrder="1"/>
    </xf>
    <xf numFmtId="3" fontId="39" fillId="0" borderId="0" xfId="0" applyNumberFormat="1" applyFont="1" applyFill="1" applyBorder="1" applyAlignment="1">
      <alignment horizontal="right" wrapText="1" indent="1" readingOrder="1"/>
    </xf>
    <xf numFmtId="10" fontId="39" fillId="0" borderId="0" xfId="0" applyNumberFormat="1" applyFont="1" applyFill="1" applyBorder="1" applyAlignment="1">
      <alignment horizontal="right" wrapText="1" readingOrder="1"/>
    </xf>
    <xf numFmtId="0" fontId="18" fillId="0" borderId="0" xfId="27" applyFont="1" applyAlignment="1"/>
    <xf numFmtId="0" fontId="12" fillId="0" borderId="0" xfId="23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2" fillId="0" borderId="0" xfId="0" quotePrefix="1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2" fillId="0" borderId="3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2" fillId="0" borderId="3" xfId="0" applyFont="1" applyBorder="1" applyAlignment="1">
      <alignment horizontal="center"/>
    </xf>
    <xf numFmtId="174" fontId="16" fillId="0" borderId="0" xfId="1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49" fontId="12" fillId="0" borderId="0" xfId="0" quotePrefix="1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13" fillId="0" borderId="0" xfId="43" applyFont="1" applyAlignment="1">
      <alignment horizontal="center"/>
    </xf>
    <xf numFmtId="0" fontId="12" fillId="0" borderId="0" xfId="0" applyFont="1" applyAlignment="1">
      <alignment horizontal="center"/>
    </xf>
    <xf numFmtId="37" fontId="13" fillId="0" borderId="0" xfId="23" applyNumberFormat="1" applyFont="1" applyAlignment="1">
      <alignment horizontal="left"/>
    </xf>
  </cellXfs>
  <cellStyles count="46">
    <cellStyle name="Comma" xfId="1" builtinId="3"/>
    <cellStyle name="Comma 2" xfId="2"/>
    <cellStyle name="Comma 2 2" xfId="3"/>
    <cellStyle name="Comma 3" xfId="4"/>
    <cellStyle name="Comma 3 2" xfId="5"/>
    <cellStyle name="Comma 4" xfId="6"/>
    <cellStyle name="Comma 4 2" xfId="7"/>
    <cellStyle name="Comma 5" xfId="8"/>
    <cellStyle name="Comma 6" xfId="9"/>
    <cellStyle name="Comma 6 2" xfId="10"/>
    <cellStyle name="comma zerodec" xfId="11"/>
    <cellStyle name="Credit" xfId="12"/>
    <cellStyle name="Credit subtotal" xfId="13"/>
    <cellStyle name="Credit Total" xfId="14"/>
    <cellStyle name="Currency1" xfId="15"/>
    <cellStyle name="Debit" xfId="16"/>
    <cellStyle name="Debit subtotal" xfId="17"/>
    <cellStyle name="Debit Total" xfId="18"/>
    <cellStyle name="Dollar (zero dec)" xfId="19"/>
    <cellStyle name="no dec" xfId="20"/>
    <cellStyle name="Normal" xfId="0" builtinId="0"/>
    <cellStyle name="Normal 10" xfId="21"/>
    <cellStyle name="Normal 10 2" xfId="22"/>
    <cellStyle name="Normal 10 3" xfId="23"/>
    <cellStyle name="Normal 11" xfId="24"/>
    <cellStyle name="Normal 11 2" xfId="25"/>
    <cellStyle name="Normal 12" xfId="26"/>
    <cellStyle name="Normal 2" xfId="27"/>
    <cellStyle name="Normal 2 2" xfId="28"/>
    <cellStyle name="Normal 2 3" xfId="29"/>
    <cellStyle name="Normal 2 4" xfId="30"/>
    <cellStyle name="Normal 3" xfId="31"/>
    <cellStyle name="Normal 4" xfId="32"/>
    <cellStyle name="Normal 4 2" xfId="33"/>
    <cellStyle name="Normal 5" xfId="34"/>
    <cellStyle name="Normal 5 2" xfId="35"/>
    <cellStyle name="Normal 6" xfId="36"/>
    <cellStyle name="Normal 7" xfId="37"/>
    <cellStyle name="Normal 7 2" xfId="38"/>
    <cellStyle name="Normal 7 2 2" xfId="39"/>
    <cellStyle name="Normal 8" xfId="40"/>
    <cellStyle name="Normal 8 2" xfId="41"/>
    <cellStyle name="Normal 9" xfId="42"/>
    <cellStyle name="Normal_ASC05Q3" xfId="43"/>
    <cellStyle name="Normal_Berli - Dec 2002 (Thai)-3" xfId="44"/>
    <cellStyle name="Percent" xfId="4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640625" defaultRowHeight="21"/>
  <sheetData/>
  <customSheetViews>
    <customSheetView guid="{A82D49EB-A25D-4520-9E5A-28478E33FF16}" state="hidden">
      <pageMargins left="0.75" right="0.75" top="1" bottom="1" header="0.5" footer="0.5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.75" right="0.75" top="1" bottom="1" header="0.5" footer="0.5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.75" right="0.75" top="1" bottom="1" header="0.5" footer="0.5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.75" right="0.75" top="1" bottom="1" header="0.5" footer="0.5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.75" right="0.75" top="1" bottom="1" header="0.5" footer="0.5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.75" right="0.75" top="1" bottom="1" header="0.5" footer="0.5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.75" right="0.75" top="1" bottom="1" header="0.5" footer="0.5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.75" right="0.75" top="1" bottom="1" header="0.5" footer="0.5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.75" right="0.75" top="1" bottom="1" header="0.5" footer="0.5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E2C5A292-1F08-4011-B7CD-B2C1CB9ECC1B}" state="hidden" showRuler="0">
      <pageMargins left="0.75" right="0.75" top="1" bottom="1" header="0.5" footer="0.5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1"/>
  <sheetViews>
    <sheetView zoomScaleNormal="100" zoomScaleSheetLayoutView="80" workbookViewId="0"/>
  </sheetViews>
  <sheetFormatPr defaultColWidth="9.33203125" defaultRowHeight="15"/>
  <cols>
    <col min="1" max="1" width="59.5" style="5" customWidth="1"/>
    <col min="2" max="2" width="14" style="7" customWidth="1"/>
    <col min="3" max="3" width="14.33203125" style="5" customWidth="1"/>
    <col min="4" max="4" width="1.33203125" style="5" customWidth="1"/>
    <col min="5" max="5" width="14.33203125" style="5" customWidth="1"/>
    <col min="6" max="6" width="1.33203125" style="5" customWidth="1"/>
    <col min="7" max="7" width="14.33203125" style="5" customWidth="1"/>
    <col min="8" max="8" width="1.33203125" style="5" customWidth="1"/>
    <col min="9" max="9" width="14.33203125" style="5" customWidth="1"/>
    <col min="10" max="10" width="9.33203125" style="5"/>
    <col min="11" max="11" width="27.1640625" style="5" customWidth="1"/>
    <col min="12" max="16384" width="9.33203125" style="5"/>
  </cols>
  <sheetData>
    <row r="1" spans="1:9" ht="21.6" customHeight="1">
      <c r="A1" s="6" t="s">
        <v>50</v>
      </c>
    </row>
    <row r="2" spans="1:9" s="39" customFormat="1" ht="21.6" customHeight="1">
      <c r="A2" s="6" t="s">
        <v>51</v>
      </c>
      <c r="B2" s="7"/>
      <c r="C2" s="5"/>
      <c r="D2" s="5"/>
      <c r="E2" s="5"/>
      <c r="F2" s="5"/>
      <c r="G2" s="5"/>
      <c r="H2" s="5"/>
      <c r="I2" s="5"/>
    </row>
    <row r="3" spans="1:9" ht="21.6" customHeight="1">
      <c r="A3" s="330" t="s">
        <v>52</v>
      </c>
      <c r="B3" s="330"/>
      <c r="C3" s="330"/>
      <c r="D3" s="330"/>
      <c r="E3" s="330"/>
      <c r="F3" s="330"/>
      <c r="G3" s="330"/>
      <c r="H3" s="330"/>
      <c r="I3" s="330"/>
    </row>
    <row r="4" spans="1:9" s="4" customFormat="1" ht="21.6" customHeight="1">
      <c r="B4" s="7"/>
      <c r="C4" s="331"/>
      <c r="D4" s="331"/>
      <c r="E4" s="331"/>
      <c r="G4" s="331"/>
      <c r="H4" s="331"/>
      <c r="I4" s="331"/>
    </row>
    <row r="5" spans="1:9" s="4" customFormat="1" ht="21.6" customHeight="1">
      <c r="A5" s="8"/>
      <c r="B5" s="9"/>
      <c r="C5" s="328" t="s">
        <v>53</v>
      </c>
      <c r="D5" s="328"/>
      <c r="E5" s="328"/>
      <c r="F5" s="10"/>
      <c r="G5" s="328" t="s">
        <v>54</v>
      </c>
      <c r="H5" s="328"/>
      <c r="I5" s="328"/>
    </row>
    <row r="6" spans="1:9" s="4" customFormat="1" ht="21.6" customHeight="1">
      <c r="A6" s="8"/>
      <c r="B6" s="9"/>
      <c r="C6" s="328" t="s">
        <v>48</v>
      </c>
      <c r="D6" s="328"/>
      <c r="E6" s="328"/>
      <c r="F6" s="10"/>
      <c r="G6" s="329" t="s">
        <v>48</v>
      </c>
      <c r="H6" s="329"/>
      <c r="I6" s="329"/>
    </row>
    <row r="7" spans="1:9" s="4" customFormat="1" ht="21.6" customHeight="1">
      <c r="A7" s="8"/>
      <c r="B7" s="9"/>
      <c r="C7" s="25" t="s">
        <v>85</v>
      </c>
      <c r="D7" s="11"/>
      <c r="E7" s="11" t="s">
        <v>55</v>
      </c>
      <c r="F7" s="11"/>
      <c r="G7" s="25" t="s">
        <v>85</v>
      </c>
      <c r="H7" s="11"/>
      <c r="I7" s="11" t="s">
        <v>55</v>
      </c>
    </row>
    <row r="8" spans="1:9" s="4" customFormat="1" ht="21.6" customHeight="1">
      <c r="A8" s="12" t="s">
        <v>56</v>
      </c>
      <c r="B8" s="9" t="s">
        <v>27</v>
      </c>
      <c r="C8" s="11">
        <v>2022</v>
      </c>
      <c r="D8" s="11"/>
      <c r="E8" s="11">
        <v>2021</v>
      </c>
      <c r="F8" s="11"/>
      <c r="G8" s="11">
        <v>2022</v>
      </c>
      <c r="H8" s="11"/>
      <c r="I8" s="11">
        <v>2021</v>
      </c>
    </row>
    <row r="9" spans="1:9" s="4" customFormat="1" ht="21.6" customHeight="1">
      <c r="A9" s="8"/>
      <c r="B9" s="9"/>
      <c r="C9" s="11" t="s">
        <v>57</v>
      </c>
      <c r="D9" s="11"/>
      <c r="E9" s="11"/>
      <c r="F9" s="11"/>
      <c r="G9" s="11" t="s">
        <v>57</v>
      </c>
      <c r="H9" s="11"/>
      <c r="I9" s="11"/>
    </row>
    <row r="10" spans="1:9" ht="21.6" customHeight="1">
      <c r="A10" s="8" t="s">
        <v>58</v>
      </c>
      <c r="B10" s="9"/>
      <c r="C10" s="333" t="s">
        <v>59</v>
      </c>
      <c r="D10" s="333"/>
      <c r="E10" s="333"/>
      <c r="F10" s="333"/>
      <c r="G10" s="333"/>
      <c r="H10" s="333"/>
      <c r="I10" s="333"/>
    </row>
    <row r="11" spans="1:9" ht="21.6" customHeight="1">
      <c r="A11" s="13" t="s">
        <v>60</v>
      </c>
      <c r="B11" s="9"/>
      <c r="C11" s="14"/>
      <c r="D11" s="15"/>
      <c r="E11" s="14"/>
      <c r="F11" s="15"/>
      <c r="G11" s="16"/>
      <c r="H11" s="15"/>
      <c r="I11" s="14"/>
    </row>
    <row r="12" spans="1:9" ht="21.6" customHeight="1">
      <c r="A12" s="15" t="s">
        <v>14</v>
      </c>
      <c r="B12" s="9"/>
      <c r="C12" s="133">
        <v>325765</v>
      </c>
      <c r="D12" s="133"/>
      <c r="E12" s="133">
        <v>197259</v>
      </c>
      <c r="F12" s="133"/>
      <c r="G12" s="133">
        <v>317661</v>
      </c>
      <c r="H12" s="133"/>
      <c r="I12" s="133">
        <v>8476</v>
      </c>
    </row>
    <row r="13" spans="1:9" ht="21.6" customHeight="1">
      <c r="A13" s="15" t="s">
        <v>6</v>
      </c>
      <c r="B13" s="9"/>
      <c r="C13" s="133"/>
      <c r="D13" s="133"/>
      <c r="E13" s="133"/>
      <c r="F13" s="133"/>
      <c r="G13" s="133"/>
      <c r="H13" s="133"/>
      <c r="I13" s="133"/>
    </row>
    <row r="14" spans="1:9" ht="21.6" customHeight="1">
      <c r="A14" s="17" t="s">
        <v>15</v>
      </c>
      <c r="B14" s="9" t="s">
        <v>62</v>
      </c>
      <c r="C14" s="133">
        <v>219</v>
      </c>
      <c r="D14" s="133"/>
      <c r="E14" s="133">
        <v>1503</v>
      </c>
      <c r="F14" s="133"/>
      <c r="G14" s="133">
        <v>219</v>
      </c>
      <c r="H14" s="133"/>
      <c r="I14" s="133">
        <v>264</v>
      </c>
    </row>
    <row r="15" spans="1:9" ht="21.6" customHeight="1">
      <c r="A15" s="17" t="s">
        <v>7</v>
      </c>
      <c r="B15" s="9"/>
      <c r="C15" s="140">
        <v>0</v>
      </c>
      <c r="D15" s="133"/>
      <c r="E15" s="133">
        <v>6515</v>
      </c>
      <c r="F15" s="133"/>
      <c r="G15" s="140">
        <v>0</v>
      </c>
      <c r="H15" s="133"/>
      <c r="I15" s="133">
        <v>664</v>
      </c>
    </row>
    <row r="16" spans="1:9" ht="21.6" customHeight="1">
      <c r="A16" s="15" t="s">
        <v>8</v>
      </c>
      <c r="B16" s="9"/>
      <c r="C16" s="54">
        <f>SUM(C6:C7,C14:C15)</f>
        <v>219</v>
      </c>
      <c r="D16" s="37"/>
      <c r="E16" s="132">
        <f>SUM(E14:E15)</f>
        <v>8018</v>
      </c>
      <c r="F16" s="37"/>
      <c r="G16" s="54">
        <f>SUM(G6:G7,G14:G15)</f>
        <v>219</v>
      </c>
      <c r="H16" s="37"/>
      <c r="I16" s="132">
        <f>SUM(I14:I15)</f>
        <v>928</v>
      </c>
    </row>
    <row r="17" spans="1:9" ht="21.6" customHeight="1">
      <c r="A17" s="15" t="s">
        <v>24</v>
      </c>
      <c r="B17" s="9" t="s">
        <v>62</v>
      </c>
      <c r="C17" s="37">
        <v>18428</v>
      </c>
      <c r="D17" s="37"/>
      <c r="E17" s="37">
        <v>32184</v>
      </c>
      <c r="F17" s="37"/>
      <c r="G17" s="141">
        <v>18160</v>
      </c>
      <c r="H17" s="37"/>
      <c r="I17" s="141">
        <v>32180</v>
      </c>
    </row>
    <row r="18" spans="1:9" ht="21.6" customHeight="1">
      <c r="A18" s="15" t="s">
        <v>33</v>
      </c>
      <c r="B18" s="9" t="s">
        <v>62</v>
      </c>
      <c r="C18" s="121">
        <v>736513</v>
      </c>
      <c r="D18" s="37"/>
      <c r="E18" s="121">
        <v>395028</v>
      </c>
      <c r="F18" s="37"/>
      <c r="G18" s="141">
        <v>736513</v>
      </c>
      <c r="H18" s="37"/>
      <c r="I18" s="141">
        <v>395895</v>
      </c>
    </row>
    <row r="19" spans="1:9" ht="21.6" customHeight="1">
      <c r="A19" s="15" t="s">
        <v>211</v>
      </c>
      <c r="B19" s="9" t="s">
        <v>153</v>
      </c>
      <c r="C19" s="120">
        <v>73800</v>
      </c>
      <c r="D19" s="37"/>
      <c r="E19" s="120">
        <v>100000</v>
      </c>
      <c r="F19" s="37"/>
      <c r="G19" s="142">
        <v>73800</v>
      </c>
      <c r="H19" s="37"/>
      <c r="I19" s="142">
        <v>100000</v>
      </c>
    </row>
    <row r="20" spans="1:9" ht="21.6" customHeight="1">
      <c r="A20" s="15" t="s">
        <v>42</v>
      </c>
      <c r="B20" s="9" t="s">
        <v>152</v>
      </c>
      <c r="C20" s="133">
        <v>352195</v>
      </c>
      <c r="D20" s="133"/>
      <c r="E20" s="133">
        <v>363226</v>
      </c>
      <c r="F20" s="133"/>
      <c r="G20" s="133">
        <v>352195</v>
      </c>
      <c r="H20" s="133"/>
      <c r="I20" s="133">
        <v>237803</v>
      </c>
    </row>
    <row r="21" spans="1:9" ht="21.6" customHeight="1">
      <c r="A21" s="15" t="s">
        <v>63</v>
      </c>
      <c r="B21" s="9" t="s">
        <v>152</v>
      </c>
      <c r="C21" s="135">
        <v>0</v>
      </c>
      <c r="D21" s="37"/>
      <c r="E21" s="121">
        <v>475000</v>
      </c>
      <c r="F21" s="37"/>
      <c r="G21" s="135">
        <v>0</v>
      </c>
      <c r="H21" s="37"/>
      <c r="I21" s="141">
        <v>475000</v>
      </c>
    </row>
    <row r="22" spans="1:9" ht="21.6" customHeight="1">
      <c r="A22" s="15" t="s">
        <v>19</v>
      </c>
      <c r="B22" s="9"/>
      <c r="C22" s="136">
        <v>26323</v>
      </c>
      <c r="D22" s="37"/>
      <c r="E22" s="121">
        <v>33676</v>
      </c>
      <c r="F22" s="37"/>
      <c r="G22" s="143">
        <v>26313</v>
      </c>
      <c r="H22" s="37"/>
      <c r="I22" s="141">
        <v>25302</v>
      </c>
    </row>
    <row r="23" spans="1:9" ht="21.6" customHeight="1">
      <c r="A23" s="8" t="s">
        <v>64</v>
      </c>
      <c r="B23" s="9"/>
      <c r="C23" s="35">
        <f>SUM(C17:C22)+C16+C12</f>
        <v>1533243</v>
      </c>
      <c r="D23" s="47"/>
      <c r="E23" s="51">
        <f>SUM(E17:E22)+E16+E12</f>
        <v>1604391</v>
      </c>
      <c r="F23" s="47"/>
      <c r="G23" s="35">
        <f>SUM(G17:G22)+G16+G12</f>
        <v>1524861</v>
      </c>
      <c r="H23" s="47"/>
      <c r="I23" s="51">
        <f>SUM(I17:I22)+I16+I12</f>
        <v>1275584</v>
      </c>
    </row>
    <row r="24" spans="1:9" ht="21.6" customHeight="1">
      <c r="A24" s="15"/>
      <c r="B24" s="9"/>
      <c r="C24" s="37"/>
      <c r="D24" s="37"/>
      <c r="E24" s="37"/>
      <c r="F24" s="37"/>
      <c r="G24" s="142"/>
      <c r="H24" s="37"/>
      <c r="I24" s="142"/>
    </row>
    <row r="25" spans="1:9" ht="21.6" customHeight="1">
      <c r="A25" s="13" t="s">
        <v>65</v>
      </c>
      <c r="B25" s="9"/>
      <c r="C25" s="37"/>
      <c r="D25" s="37"/>
      <c r="E25" s="37"/>
      <c r="F25" s="37"/>
      <c r="G25" s="142"/>
      <c r="H25" s="37"/>
      <c r="I25" s="142"/>
    </row>
    <row r="26" spans="1:9" ht="21.6" customHeight="1">
      <c r="A26" s="15" t="s">
        <v>34</v>
      </c>
      <c r="B26" s="9" t="s">
        <v>152</v>
      </c>
      <c r="C26" s="37">
        <v>330815</v>
      </c>
      <c r="D26" s="37"/>
      <c r="E26" s="37">
        <v>316328</v>
      </c>
      <c r="F26" s="37"/>
      <c r="G26" s="144">
        <v>24726</v>
      </c>
      <c r="H26" s="37"/>
      <c r="I26" s="144">
        <v>23204</v>
      </c>
    </row>
    <row r="27" spans="1:9" ht="21.6" customHeight="1">
      <c r="A27" s="15" t="s">
        <v>28</v>
      </c>
      <c r="B27" s="9" t="s">
        <v>61</v>
      </c>
      <c r="C27" s="135">
        <v>0</v>
      </c>
      <c r="D27" s="121"/>
      <c r="E27" s="135">
        <v>0</v>
      </c>
      <c r="F27" s="37"/>
      <c r="G27" s="141">
        <v>724988</v>
      </c>
      <c r="H27" s="37"/>
      <c r="I27" s="141">
        <v>1459697</v>
      </c>
    </row>
    <row r="28" spans="1:9" ht="21.6" customHeight="1">
      <c r="A28" s="15" t="s">
        <v>66</v>
      </c>
      <c r="B28" s="9" t="s">
        <v>154</v>
      </c>
      <c r="C28" s="37">
        <v>1856695</v>
      </c>
      <c r="D28" s="37"/>
      <c r="E28" s="37">
        <v>1943642</v>
      </c>
      <c r="F28" s="37"/>
      <c r="G28" s="141">
        <v>1972345</v>
      </c>
      <c r="H28" s="37"/>
      <c r="I28" s="141">
        <v>1983468</v>
      </c>
    </row>
    <row r="29" spans="1:9" ht="21.6" customHeight="1">
      <c r="A29" s="15" t="s">
        <v>202</v>
      </c>
      <c r="B29" s="9" t="s">
        <v>67</v>
      </c>
      <c r="C29" s="37">
        <v>6726</v>
      </c>
      <c r="D29" s="37"/>
      <c r="E29" s="37">
        <v>86715</v>
      </c>
      <c r="F29" s="121"/>
      <c r="G29" s="141">
        <v>6726</v>
      </c>
      <c r="H29" s="121"/>
      <c r="I29" s="141">
        <v>78097</v>
      </c>
    </row>
    <row r="30" spans="1:9" ht="21.6" customHeight="1">
      <c r="A30" s="15" t="s">
        <v>155</v>
      </c>
      <c r="B30" s="9"/>
      <c r="C30" s="37">
        <v>732</v>
      </c>
      <c r="D30" s="37"/>
      <c r="E30" s="37">
        <v>8804</v>
      </c>
      <c r="F30" s="121"/>
      <c r="G30" s="141">
        <v>732</v>
      </c>
      <c r="H30" s="121"/>
      <c r="I30" s="141">
        <v>945</v>
      </c>
    </row>
    <row r="31" spans="1:9" ht="21.6" customHeight="1">
      <c r="A31" s="15" t="s">
        <v>29</v>
      </c>
      <c r="B31" s="9"/>
      <c r="C31" s="37">
        <v>45356</v>
      </c>
      <c r="D31" s="37"/>
      <c r="E31" s="37">
        <v>156920</v>
      </c>
      <c r="F31" s="37"/>
      <c r="G31" s="135">
        <v>0</v>
      </c>
      <c r="H31" s="121"/>
      <c r="I31" s="135">
        <v>0</v>
      </c>
    </row>
    <row r="32" spans="1:9" ht="21.6" customHeight="1">
      <c r="A32" s="15" t="s">
        <v>39</v>
      </c>
      <c r="B32" s="9"/>
      <c r="C32" s="37">
        <v>1985</v>
      </c>
      <c r="D32" s="37"/>
      <c r="E32" s="37">
        <v>2134</v>
      </c>
      <c r="F32" s="37"/>
      <c r="G32" s="141">
        <v>1985</v>
      </c>
      <c r="H32" s="121"/>
      <c r="I32" s="121">
        <v>1887</v>
      </c>
    </row>
    <row r="33" spans="1:9" ht="21.6" customHeight="1">
      <c r="A33" s="15" t="s">
        <v>21</v>
      </c>
      <c r="B33" s="9"/>
      <c r="C33" s="37">
        <v>0</v>
      </c>
      <c r="D33" s="37"/>
      <c r="E33" s="37">
        <v>7886</v>
      </c>
      <c r="F33" s="37"/>
      <c r="G33" s="135">
        <v>0</v>
      </c>
      <c r="H33" s="121"/>
      <c r="I33" s="135">
        <v>0</v>
      </c>
    </row>
    <row r="34" spans="1:9" ht="21.6" customHeight="1">
      <c r="A34" s="15" t="s">
        <v>13</v>
      </c>
      <c r="B34" s="9" t="s">
        <v>62</v>
      </c>
      <c r="C34" s="145">
        <v>1007</v>
      </c>
      <c r="D34" s="37"/>
      <c r="E34" s="145">
        <v>1658</v>
      </c>
      <c r="F34" s="37"/>
      <c r="G34" s="143">
        <v>1007</v>
      </c>
      <c r="H34" s="37"/>
      <c r="I34" s="143">
        <v>1025</v>
      </c>
    </row>
    <row r="35" spans="1:9" s="4" customFormat="1" ht="21.6" customHeight="1">
      <c r="A35" s="8" t="s">
        <v>68</v>
      </c>
      <c r="B35" s="18"/>
      <c r="C35" s="35">
        <f>SUM(C26:C34)</f>
        <v>2243316</v>
      </c>
      <c r="D35" s="47"/>
      <c r="E35" s="138">
        <f>SUM(E26:E34)</f>
        <v>2524087</v>
      </c>
      <c r="F35" s="47"/>
      <c r="G35" s="35">
        <f>SUM(G26:G34)</f>
        <v>2732509</v>
      </c>
      <c r="H35" s="100"/>
      <c r="I35" s="138">
        <f>SUM(I26:I34)</f>
        <v>3548323</v>
      </c>
    </row>
    <row r="36" spans="1:9" s="4" customFormat="1" ht="21.6" customHeight="1">
      <c r="A36" s="8"/>
      <c r="B36" s="18"/>
      <c r="C36" s="100"/>
      <c r="D36" s="47"/>
      <c r="E36" s="100"/>
      <c r="F36" s="47"/>
      <c r="G36" s="100"/>
      <c r="H36" s="100"/>
      <c r="I36" s="100"/>
    </row>
    <row r="37" spans="1:9" ht="21.6" customHeight="1" thickBot="1">
      <c r="A37" s="8" t="s">
        <v>69</v>
      </c>
      <c r="B37" s="9"/>
      <c r="C37" s="97">
        <f>SUM(C35+C23)</f>
        <v>3776559</v>
      </c>
      <c r="D37" s="47"/>
      <c r="E37" s="146">
        <f>SUM(E35+E23)</f>
        <v>4128478</v>
      </c>
      <c r="F37" s="47"/>
      <c r="G37" s="97">
        <f>SUM(G35+G23)</f>
        <v>4257370</v>
      </c>
      <c r="H37" s="47"/>
      <c r="I37" s="146">
        <f>SUM(I35+I23)</f>
        <v>4823907</v>
      </c>
    </row>
    <row r="38" spans="1:9" ht="21.6" customHeight="1" thickTop="1"/>
    <row r="39" spans="1:9" ht="21.6" customHeight="1">
      <c r="A39" s="6" t="s">
        <v>50</v>
      </c>
    </row>
    <row r="40" spans="1:9" ht="21.6" customHeight="1">
      <c r="A40" s="6" t="s">
        <v>51</v>
      </c>
    </row>
    <row r="41" spans="1:9" ht="21.6" customHeight="1">
      <c r="A41" s="330" t="s">
        <v>52</v>
      </c>
      <c r="B41" s="330"/>
      <c r="C41" s="330"/>
      <c r="D41" s="330"/>
      <c r="E41" s="330"/>
      <c r="F41" s="330"/>
      <c r="G41" s="330"/>
      <c r="H41" s="330"/>
      <c r="I41" s="330"/>
    </row>
    <row r="42" spans="1:9" ht="21.6" customHeight="1">
      <c r="A42" s="19"/>
      <c r="B42" s="20"/>
      <c r="C42" s="19"/>
      <c r="D42" s="19"/>
      <c r="E42" s="19"/>
      <c r="F42" s="19"/>
      <c r="G42" s="19"/>
      <c r="H42" s="19"/>
      <c r="I42" s="19"/>
    </row>
    <row r="43" spans="1:9" ht="21.6" customHeight="1">
      <c r="A43" s="21"/>
      <c r="B43" s="9"/>
      <c r="C43" s="328" t="s">
        <v>53</v>
      </c>
      <c r="D43" s="328"/>
      <c r="E43" s="328"/>
      <c r="F43" s="21"/>
      <c r="G43" s="328" t="s">
        <v>54</v>
      </c>
      <c r="H43" s="328"/>
      <c r="I43" s="328"/>
    </row>
    <row r="44" spans="1:9" ht="21.6" customHeight="1">
      <c r="A44" s="21"/>
      <c r="B44" s="9"/>
      <c r="C44" s="328" t="s">
        <v>48</v>
      </c>
      <c r="D44" s="328"/>
      <c r="E44" s="328"/>
      <c r="F44" s="21"/>
      <c r="G44" s="329" t="s">
        <v>48</v>
      </c>
      <c r="H44" s="329"/>
      <c r="I44" s="329"/>
    </row>
    <row r="45" spans="1:9" ht="21.6" customHeight="1">
      <c r="A45" s="22"/>
      <c r="B45" s="9"/>
      <c r="C45" s="25" t="s">
        <v>85</v>
      </c>
      <c r="D45" s="23"/>
      <c r="E45" s="23" t="s">
        <v>55</v>
      </c>
      <c r="F45" s="22"/>
      <c r="G45" s="25" t="s">
        <v>85</v>
      </c>
      <c r="H45" s="23"/>
      <c r="I45" s="23" t="s">
        <v>55</v>
      </c>
    </row>
    <row r="46" spans="1:9" ht="21.6" customHeight="1">
      <c r="A46" s="24" t="s">
        <v>70</v>
      </c>
      <c r="B46" s="9" t="s">
        <v>27</v>
      </c>
      <c r="C46" s="25">
        <v>2022</v>
      </c>
      <c r="D46" s="25"/>
      <c r="E46" s="25">
        <v>2021</v>
      </c>
      <c r="F46" s="25"/>
      <c r="G46" s="25">
        <v>2022</v>
      </c>
      <c r="H46" s="25"/>
      <c r="I46" s="25">
        <v>2021</v>
      </c>
    </row>
    <row r="47" spans="1:9" s="4" customFormat="1" ht="21.6" customHeight="1">
      <c r="A47" s="22"/>
      <c r="B47" s="9"/>
      <c r="C47" s="11" t="s">
        <v>57</v>
      </c>
      <c r="D47" s="23"/>
      <c r="E47" s="23"/>
      <c r="F47" s="23"/>
      <c r="G47" s="11" t="s">
        <v>57</v>
      </c>
      <c r="H47" s="23"/>
      <c r="I47" s="23"/>
    </row>
    <row r="48" spans="1:9" s="4" customFormat="1" ht="21.6" customHeight="1">
      <c r="A48" s="22"/>
      <c r="B48" s="9"/>
      <c r="C48" s="332" t="s">
        <v>59</v>
      </c>
      <c r="D48" s="332"/>
      <c r="E48" s="332"/>
      <c r="F48" s="332"/>
      <c r="G48" s="332"/>
      <c r="H48" s="332"/>
      <c r="I48" s="332"/>
    </row>
    <row r="49" spans="1:9" s="4" customFormat="1" ht="21.6" customHeight="1">
      <c r="A49" s="26" t="s">
        <v>71</v>
      </c>
      <c r="B49" s="9"/>
      <c r="C49" s="23"/>
      <c r="D49" s="23"/>
      <c r="E49" s="23"/>
      <c r="F49" s="22"/>
      <c r="G49" s="23"/>
      <c r="H49" s="23"/>
      <c r="I49" s="23"/>
    </row>
    <row r="50" spans="1:9" s="4" customFormat="1" ht="21.6" customHeight="1">
      <c r="A50" s="22" t="s">
        <v>72</v>
      </c>
      <c r="B50" s="9" t="s">
        <v>156</v>
      </c>
      <c r="C50" s="133">
        <v>300000</v>
      </c>
      <c r="D50" s="133"/>
      <c r="E50" s="133">
        <v>300000</v>
      </c>
      <c r="F50" s="134"/>
      <c r="G50" s="133">
        <v>300000</v>
      </c>
      <c r="H50" s="133"/>
      <c r="I50" s="133">
        <v>300000</v>
      </c>
    </row>
    <row r="51" spans="1:9" ht="21.6" customHeight="1">
      <c r="A51" s="22" t="s">
        <v>38</v>
      </c>
      <c r="B51" s="9" t="s">
        <v>157</v>
      </c>
      <c r="C51" s="121">
        <v>500000</v>
      </c>
      <c r="D51" s="120"/>
      <c r="E51" s="121">
        <v>340000</v>
      </c>
      <c r="F51" s="121"/>
      <c r="G51" s="121">
        <v>500000</v>
      </c>
      <c r="H51" s="120"/>
      <c r="I51" s="121">
        <v>340000</v>
      </c>
    </row>
    <row r="52" spans="1:9" ht="21.6" customHeight="1">
      <c r="A52" s="22" t="s">
        <v>35</v>
      </c>
      <c r="B52" s="9"/>
      <c r="C52" s="121">
        <v>480</v>
      </c>
      <c r="D52" s="109"/>
      <c r="E52" s="121">
        <v>4310</v>
      </c>
      <c r="F52" s="121"/>
      <c r="G52" s="121">
        <v>480</v>
      </c>
      <c r="H52" s="121"/>
      <c r="I52" s="121">
        <v>459</v>
      </c>
    </row>
    <row r="53" spans="1:9" ht="21.6" customHeight="1">
      <c r="A53" s="22" t="s">
        <v>32</v>
      </c>
      <c r="B53" s="9" t="s">
        <v>62</v>
      </c>
      <c r="C53" s="135">
        <v>0</v>
      </c>
      <c r="D53" s="135"/>
      <c r="E53" s="110">
        <v>0</v>
      </c>
      <c r="F53" s="121"/>
      <c r="G53" s="121">
        <v>149712</v>
      </c>
      <c r="H53" s="120"/>
      <c r="I53" s="121">
        <v>690200</v>
      </c>
    </row>
    <row r="54" spans="1:9" ht="21.6" customHeight="1">
      <c r="A54" s="22" t="s">
        <v>43</v>
      </c>
      <c r="B54" s="9"/>
      <c r="C54" s="135">
        <v>0</v>
      </c>
      <c r="D54" s="135"/>
      <c r="E54" s="110">
        <v>7</v>
      </c>
      <c r="F54" s="121"/>
      <c r="G54" s="121">
        <v>0</v>
      </c>
      <c r="H54" s="120"/>
      <c r="I54" s="121">
        <v>0</v>
      </c>
    </row>
    <row r="55" spans="1:9" ht="21.6" customHeight="1">
      <c r="A55" s="22" t="s">
        <v>0</v>
      </c>
      <c r="B55" s="9" t="s">
        <v>62</v>
      </c>
      <c r="C55" s="136">
        <v>29289</v>
      </c>
      <c r="D55" s="121"/>
      <c r="E55" s="121">
        <v>126580</v>
      </c>
      <c r="F55" s="121"/>
      <c r="G55" s="136">
        <v>28211</v>
      </c>
      <c r="H55" s="121"/>
      <c r="I55" s="121">
        <v>78981</v>
      </c>
    </row>
    <row r="56" spans="1:9" ht="21.6" customHeight="1">
      <c r="A56" s="21" t="s">
        <v>73</v>
      </c>
      <c r="B56" s="9"/>
      <c r="C56" s="98">
        <f>SUM(C50:C55)</f>
        <v>829769</v>
      </c>
      <c r="D56" s="100"/>
      <c r="E56" s="101">
        <f>SUM(E50:E55)</f>
        <v>770897</v>
      </c>
      <c r="F56" s="100"/>
      <c r="G56" s="98">
        <f>SUM(G50:G55)</f>
        <v>978403</v>
      </c>
      <c r="H56" s="100"/>
      <c r="I56" s="101">
        <f>SUM(I50:I55)</f>
        <v>1409640</v>
      </c>
    </row>
    <row r="57" spans="1:9" s="1" customFormat="1" ht="19.350000000000001" customHeight="1">
      <c r="A57" s="3"/>
      <c r="B57" s="2"/>
      <c r="C57" s="137"/>
      <c r="D57" s="137"/>
      <c r="E57" s="137"/>
      <c r="F57" s="137"/>
      <c r="G57" s="137"/>
      <c r="H57" s="137"/>
      <c r="I57" s="137"/>
    </row>
    <row r="58" spans="1:9" ht="21.6" customHeight="1">
      <c r="A58" s="26" t="s">
        <v>74</v>
      </c>
      <c r="B58" s="9"/>
      <c r="C58" s="120"/>
      <c r="D58" s="120"/>
      <c r="E58" s="120"/>
      <c r="F58" s="120"/>
      <c r="G58" s="120"/>
      <c r="H58" s="120"/>
      <c r="I58" s="120"/>
    </row>
    <row r="59" spans="1:9" ht="21.6" customHeight="1">
      <c r="A59" s="22" t="s">
        <v>75</v>
      </c>
      <c r="B59" s="9" t="s">
        <v>158</v>
      </c>
      <c r="C59" s="120">
        <v>366800</v>
      </c>
      <c r="D59" s="120"/>
      <c r="E59" s="120">
        <v>666800</v>
      </c>
      <c r="F59" s="121"/>
      <c r="G59" s="120">
        <v>366800</v>
      </c>
      <c r="H59" s="120"/>
      <c r="I59" s="120">
        <v>666800</v>
      </c>
    </row>
    <row r="60" spans="1:9" ht="21.6" customHeight="1">
      <c r="A60" s="27" t="s">
        <v>36</v>
      </c>
      <c r="B60" s="9"/>
      <c r="C60" s="121">
        <v>344</v>
      </c>
      <c r="D60" s="47"/>
      <c r="E60" s="121">
        <v>4759</v>
      </c>
      <c r="F60" s="121"/>
      <c r="G60" s="121">
        <v>344</v>
      </c>
      <c r="H60" s="121"/>
      <c r="I60" s="121">
        <v>589</v>
      </c>
    </row>
    <row r="61" spans="1:9" ht="21.6" customHeight="1">
      <c r="A61" s="22" t="s">
        <v>159</v>
      </c>
      <c r="B61" s="9"/>
      <c r="C61" s="136">
        <v>30203</v>
      </c>
      <c r="D61" s="120"/>
      <c r="E61" s="121">
        <v>68755</v>
      </c>
      <c r="F61" s="121"/>
      <c r="G61" s="136">
        <v>30203</v>
      </c>
      <c r="H61" s="120"/>
      <c r="I61" s="121">
        <v>29383</v>
      </c>
    </row>
    <row r="62" spans="1:9" s="4" customFormat="1" ht="21.6" customHeight="1">
      <c r="A62" s="21" t="s">
        <v>76</v>
      </c>
      <c r="B62" s="18"/>
      <c r="C62" s="98">
        <f>SUM(C59:C61)</f>
        <v>397347</v>
      </c>
      <c r="D62" s="100"/>
      <c r="E62" s="101">
        <f>SUM(E59:E61)</f>
        <v>740314</v>
      </c>
      <c r="F62" s="119"/>
      <c r="G62" s="98">
        <f>SUM(G59:G61)</f>
        <v>397347</v>
      </c>
      <c r="H62" s="100"/>
      <c r="I62" s="101">
        <f>SUM(I59:I61)</f>
        <v>696772</v>
      </c>
    </row>
    <row r="63" spans="1:9" s="4" customFormat="1" ht="21.6" customHeight="1">
      <c r="A63" s="21"/>
      <c r="B63" s="18"/>
      <c r="C63" s="100"/>
      <c r="D63" s="100"/>
      <c r="E63" s="100"/>
      <c r="F63" s="100"/>
      <c r="G63" s="100"/>
      <c r="H63" s="100"/>
      <c r="I63" s="100"/>
    </row>
    <row r="64" spans="1:9" ht="21.6" customHeight="1">
      <c r="A64" s="21" t="s">
        <v>77</v>
      </c>
      <c r="B64" s="9"/>
      <c r="C64" s="99">
        <f>C56+C62</f>
        <v>1227116</v>
      </c>
      <c r="D64" s="100"/>
      <c r="E64" s="138">
        <f>E56+E62</f>
        <v>1511211</v>
      </c>
      <c r="F64" s="119"/>
      <c r="G64" s="99">
        <f>G56+G62</f>
        <v>1375750</v>
      </c>
      <c r="H64" s="100"/>
      <c r="I64" s="138">
        <f>I56+I62</f>
        <v>2106412</v>
      </c>
    </row>
    <row r="65" spans="1:9" ht="21.6" customHeight="1">
      <c r="A65" s="22"/>
      <c r="B65" s="9"/>
      <c r="C65" s="120"/>
      <c r="D65" s="120"/>
      <c r="E65" s="120"/>
      <c r="F65" s="120"/>
      <c r="G65" s="120"/>
      <c r="H65" s="120"/>
      <c r="I65" s="120"/>
    </row>
    <row r="66" spans="1:9" ht="21.6" customHeight="1">
      <c r="A66" s="26" t="s">
        <v>44</v>
      </c>
      <c r="B66" s="9"/>
      <c r="C66" s="120"/>
      <c r="D66" s="120"/>
      <c r="E66" s="120"/>
      <c r="F66" s="120"/>
      <c r="G66" s="120"/>
      <c r="H66" s="120"/>
      <c r="I66" s="120"/>
    </row>
    <row r="67" spans="1:9" ht="21.6" customHeight="1">
      <c r="A67" s="22" t="s">
        <v>11</v>
      </c>
      <c r="B67" s="9"/>
      <c r="C67" s="37"/>
      <c r="D67" s="37"/>
      <c r="E67" s="37"/>
      <c r="F67" s="37"/>
      <c r="G67" s="37"/>
      <c r="H67" s="37"/>
      <c r="I67" s="37"/>
    </row>
    <row r="68" spans="1:9" ht="21.6" customHeight="1">
      <c r="A68" s="28" t="s">
        <v>78</v>
      </c>
      <c r="B68" s="9"/>
      <c r="C68" s="37"/>
      <c r="D68" s="37"/>
      <c r="E68" s="37"/>
      <c r="F68" s="37"/>
      <c r="G68" s="37"/>
      <c r="H68" s="37"/>
      <c r="I68" s="37"/>
    </row>
    <row r="69" spans="1:9" ht="21.6" customHeight="1" thickBot="1">
      <c r="A69" s="28" t="s">
        <v>79</v>
      </c>
      <c r="B69" s="9"/>
      <c r="C69" s="139">
        <v>1729277</v>
      </c>
      <c r="D69" s="37"/>
      <c r="E69" s="139">
        <v>1729277</v>
      </c>
      <c r="F69" s="37"/>
      <c r="G69" s="139">
        <v>1729277</v>
      </c>
      <c r="H69" s="37"/>
      <c r="I69" s="139">
        <v>1729277</v>
      </c>
    </row>
    <row r="70" spans="1:9" ht="21.6" customHeight="1" thickTop="1">
      <c r="A70" s="28" t="s">
        <v>80</v>
      </c>
      <c r="B70" s="9"/>
      <c r="C70" s="120"/>
      <c r="D70" s="120"/>
      <c r="E70" s="120"/>
      <c r="F70" s="120"/>
      <c r="G70" s="120"/>
      <c r="H70" s="120"/>
      <c r="I70" s="120"/>
    </row>
    <row r="71" spans="1:9" ht="21.6" customHeight="1">
      <c r="A71" s="28" t="s">
        <v>79</v>
      </c>
      <c r="B71" s="9"/>
      <c r="C71" s="120">
        <v>1729277</v>
      </c>
      <c r="D71" s="120"/>
      <c r="E71" s="120">
        <v>1729277</v>
      </c>
      <c r="F71" s="120"/>
      <c r="G71" s="120">
        <v>1729277</v>
      </c>
      <c r="H71" s="120"/>
      <c r="I71" s="120">
        <v>1729277</v>
      </c>
    </row>
    <row r="72" spans="1:9" ht="21.6" customHeight="1">
      <c r="A72" s="28" t="s">
        <v>81</v>
      </c>
      <c r="B72" s="9"/>
      <c r="C72" s="120">
        <v>208455</v>
      </c>
      <c r="D72" s="120"/>
      <c r="E72" s="120">
        <v>208455</v>
      </c>
      <c r="F72" s="120"/>
      <c r="G72" s="120">
        <v>208455</v>
      </c>
      <c r="H72" s="120"/>
      <c r="I72" s="120">
        <v>208455</v>
      </c>
    </row>
    <row r="73" spans="1:9" ht="21.6" customHeight="1">
      <c r="A73" s="28" t="s">
        <v>26</v>
      </c>
      <c r="B73" s="9"/>
      <c r="C73" s="120"/>
      <c r="D73" s="120"/>
      <c r="E73" s="120"/>
      <c r="F73" s="120"/>
      <c r="G73" s="120"/>
      <c r="H73" s="120"/>
      <c r="I73" s="120"/>
    </row>
    <row r="74" spans="1:9" ht="21.6" customHeight="1">
      <c r="A74" s="29" t="s">
        <v>5</v>
      </c>
      <c r="B74" s="9"/>
      <c r="C74" s="120"/>
      <c r="D74" s="120"/>
      <c r="E74" s="120"/>
      <c r="F74" s="120"/>
      <c r="G74" s="120"/>
      <c r="H74" s="120"/>
      <c r="I74" s="120"/>
    </row>
    <row r="75" spans="1:9" ht="21.6" customHeight="1">
      <c r="A75" s="30" t="s">
        <v>12</v>
      </c>
      <c r="B75" s="9"/>
      <c r="C75" s="120">
        <v>65000</v>
      </c>
      <c r="D75" s="120"/>
      <c r="E75" s="120">
        <v>65000</v>
      </c>
      <c r="F75" s="120"/>
      <c r="G75" s="120">
        <v>65000</v>
      </c>
      <c r="H75" s="120"/>
      <c r="I75" s="120">
        <v>65000</v>
      </c>
    </row>
    <row r="76" spans="1:9" ht="21.6" customHeight="1">
      <c r="A76" s="29" t="s">
        <v>3</v>
      </c>
      <c r="B76" s="9"/>
      <c r="C76" s="120">
        <v>820402</v>
      </c>
      <c r="D76" s="120"/>
      <c r="E76" s="120">
        <v>936011</v>
      </c>
      <c r="F76" s="120"/>
      <c r="G76" s="120">
        <v>887040</v>
      </c>
      <c r="H76" s="120"/>
      <c r="I76" s="120">
        <v>722712</v>
      </c>
    </row>
    <row r="77" spans="1:9" ht="21.6" customHeight="1">
      <c r="A77" s="28" t="s">
        <v>82</v>
      </c>
      <c r="B77" s="9"/>
      <c r="C77" s="136">
        <v>-273691</v>
      </c>
      <c r="D77" s="120"/>
      <c r="E77" s="136">
        <v>-321476</v>
      </c>
      <c r="F77" s="120"/>
      <c r="G77" s="136">
        <v>-8152</v>
      </c>
      <c r="H77" s="120"/>
      <c r="I77" s="136">
        <v>-7949</v>
      </c>
    </row>
    <row r="78" spans="1:9" ht="21.6" customHeight="1">
      <c r="A78" s="21" t="s">
        <v>83</v>
      </c>
      <c r="B78" s="9"/>
      <c r="C78" s="99">
        <f>SUM(C71:C77)</f>
        <v>2549443</v>
      </c>
      <c r="D78" s="100"/>
      <c r="E78" s="101">
        <f>SUM(E71:E77)</f>
        <v>2617267</v>
      </c>
      <c r="F78" s="100"/>
      <c r="G78" s="99">
        <f>SUM(G71:G77)</f>
        <v>2881620</v>
      </c>
      <c r="H78" s="100"/>
      <c r="I78" s="101">
        <f>SUM(I71:I77)</f>
        <v>2717495</v>
      </c>
    </row>
    <row r="79" spans="1:9" ht="21.6" customHeight="1">
      <c r="A79" s="21"/>
      <c r="B79" s="9"/>
      <c r="C79" s="100"/>
      <c r="D79" s="100"/>
      <c r="E79" s="100"/>
      <c r="F79" s="100"/>
      <c r="G79" s="100"/>
      <c r="H79" s="100"/>
      <c r="I79" s="100"/>
    </row>
    <row r="80" spans="1:9" ht="21.6" customHeight="1" thickBot="1">
      <c r="A80" s="21" t="s">
        <v>84</v>
      </c>
      <c r="B80" s="18"/>
      <c r="C80" s="102">
        <f>C78+C64</f>
        <v>3776559</v>
      </c>
      <c r="D80" s="100"/>
      <c r="E80" s="103">
        <f>E78+E64</f>
        <v>4128478</v>
      </c>
      <c r="F80" s="100"/>
      <c r="G80" s="102">
        <f>G78+G64</f>
        <v>4257370</v>
      </c>
      <c r="H80" s="100"/>
      <c r="I80" s="103">
        <f>I78+I64</f>
        <v>4823907</v>
      </c>
    </row>
    <row r="81" spans="1:9" ht="21.6" customHeight="1" thickTop="1">
      <c r="A81" s="31"/>
      <c r="C81" s="32"/>
      <c r="D81" s="32"/>
      <c r="E81" s="32"/>
      <c r="F81" s="32"/>
      <c r="G81" s="32"/>
      <c r="H81" s="32"/>
      <c r="I81" s="32"/>
    </row>
  </sheetData>
  <mergeCells count="14">
    <mergeCell ref="C48:I48"/>
    <mergeCell ref="C10:I10"/>
    <mergeCell ref="A41:I41"/>
    <mergeCell ref="C43:E43"/>
    <mergeCell ref="G43:I43"/>
    <mergeCell ref="C44:E44"/>
    <mergeCell ref="G44:I44"/>
    <mergeCell ref="C6:E6"/>
    <mergeCell ref="G6:I6"/>
    <mergeCell ref="A3:I3"/>
    <mergeCell ref="C4:E4"/>
    <mergeCell ref="G4:I4"/>
    <mergeCell ref="C5:E5"/>
    <mergeCell ref="G5:I5"/>
  </mergeCells>
  <pageMargins left="0.8" right="0.8" top="0.48" bottom="0.4" header="0.5" footer="0.5"/>
  <pageSetup paperSize="9" scale="75" firstPageNumber="3" fitToHeight="0" orientation="portrait" useFirstPageNumber="1" r:id="rId1"/>
  <headerFooter>
    <oddFooter>&amp;L&amp;"Times New Roman,Regular"&amp;11The accompanying notes form an integral part of the interim financial statements.&amp;"Angsana New,Regular"&amp;14
&amp;C&amp;"Times New Roman,Regular"&amp;11&amp;P</oddFooter>
  </headerFooter>
  <rowBreaks count="1" manualBreakCount="1">
    <brk id="38" max="8" man="1"/>
  </rowBreaks>
  <ignoredErrors>
    <ignoredError sqref="B14:B21 B26:B34 B50:B5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65"/>
  <sheetViews>
    <sheetView tabSelected="1" zoomScale="77" zoomScaleNormal="77" zoomScaleSheetLayoutView="80" workbookViewId="0">
      <selection sqref="A1:I1"/>
    </sheetView>
  </sheetViews>
  <sheetFormatPr defaultColWidth="11.33203125" defaultRowHeight="20.25" customHeight="1"/>
  <cols>
    <col min="1" max="1" width="63.5" style="155" customWidth="1"/>
    <col min="2" max="2" width="13.5" style="156" customWidth="1"/>
    <col min="3" max="3" width="17.1640625" style="155" customWidth="1"/>
    <col min="4" max="4" width="2.1640625" style="155" customWidth="1"/>
    <col min="5" max="5" width="17.1640625" style="155" customWidth="1"/>
    <col min="6" max="6" width="2.1640625" style="155" customWidth="1"/>
    <col min="7" max="7" width="17.1640625" style="155" customWidth="1"/>
    <col min="8" max="8" width="2.1640625" style="155" customWidth="1"/>
    <col min="9" max="9" width="17.1640625" style="155" customWidth="1"/>
    <col min="10" max="16384" width="11.33203125" style="155"/>
  </cols>
  <sheetData>
    <row r="1" spans="1:9" s="147" customFormat="1" ht="21.6" customHeight="1">
      <c r="A1" s="340" t="s">
        <v>50</v>
      </c>
      <c r="B1" s="340"/>
      <c r="C1" s="340"/>
      <c r="D1" s="340"/>
      <c r="E1" s="340"/>
      <c r="F1" s="340"/>
      <c r="G1" s="340"/>
      <c r="H1" s="340"/>
      <c r="I1" s="340"/>
    </row>
    <row r="2" spans="1:9" s="149" customFormat="1" ht="21.6" customHeight="1">
      <c r="A2" s="148" t="s">
        <v>51</v>
      </c>
      <c r="B2" s="148"/>
      <c r="C2" s="148"/>
      <c r="D2" s="148"/>
      <c r="E2" s="148"/>
      <c r="F2" s="148"/>
      <c r="G2" s="148"/>
      <c r="H2" s="148"/>
      <c r="I2" s="148"/>
    </row>
    <row r="3" spans="1:9" s="150" customFormat="1" ht="20.25" customHeight="1">
      <c r="A3" s="337" t="s">
        <v>150</v>
      </c>
      <c r="B3" s="338"/>
      <c r="C3" s="338"/>
      <c r="D3" s="338"/>
      <c r="E3" s="338"/>
      <c r="F3" s="338"/>
      <c r="G3" s="338"/>
      <c r="H3" s="338"/>
      <c r="I3" s="338"/>
    </row>
    <row r="4" spans="1:9" s="151" customFormat="1" ht="20.25" customHeight="1">
      <c r="A4" s="339"/>
      <c r="B4" s="339"/>
      <c r="C4" s="339"/>
      <c r="D4" s="339"/>
      <c r="E4" s="339"/>
      <c r="F4" s="339"/>
      <c r="G4" s="339"/>
      <c r="H4" s="339"/>
      <c r="I4" s="339"/>
    </row>
    <row r="5" spans="1:9" s="152" customFormat="1" ht="20.25" customHeight="1">
      <c r="B5" s="153"/>
      <c r="C5" s="336" t="s">
        <v>53</v>
      </c>
      <c r="D5" s="336"/>
      <c r="E5" s="336"/>
      <c r="F5" s="154"/>
      <c r="G5" s="336" t="s">
        <v>54</v>
      </c>
      <c r="H5" s="336"/>
      <c r="I5" s="336"/>
    </row>
    <row r="6" spans="1:9" ht="20.25" customHeight="1">
      <c r="C6" s="336" t="s">
        <v>48</v>
      </c>
      <c r="D6" s="336"/>
      <c r="E6" s="336"/>
      <c r="F6" s="154"/>
      <c r="G6" s="336" t="s">
        <v>86</v>
      </c>
      <c r="H6" s="336"/>
      <c r="I6" s="336"/>
    </row>
    <row r="7" spans="1:9" ht="20.25" customHeight="1">
      <c r="C7" s="342" t="s">
        <v>89</v>
      </c>
      <c r="D7" s="342"/>
      <c r="E7" s="342"/>
      <c r="F7" s="157"/>
      <c r="G7" s="342" t="s">
        <v>89</v>
      </c>
      <c r="H7" s="342"/>
      <c r="I7" s="342"/>
    </row>
    <row r="8" spans="1:9" ht="20.25" customHeight="1">
      <c r="B8" s="153"/>
      <c r="C8" s="334" t="s">
        <v>85</v>
      </c>
      <c r="D8" s="335"/>
      <c r="E8" s="335"/>
      <c r="F8" s="157"/>
      <c r="G8" s="334" t="s">
        <v>85</v>
      </c>
      <c r="H8" s="335"/>
      <c r="I8" s="335"/>
    </row>
    <row r="9" spans="1:9" ht="20.25" customHeight="1">
      <c r="B9" s="158" t="s">
        <v>27</v>
      </c>
      <c r="C9" s="156">
        <v>2022</v>
      </c>
      <c r="E9" s="156">
        <v>2021</v>
      </c>
      <c r="F9" s="159"/>
      <c r="G9" s="156">
        <v>2022</v>
      </c>
      <c r="I9" s="156">
        <v>2021</v>
      </c>
    </row>
    <row r="10" spans="1:9" ht="20.25" customHeight="1">
      <c r="B10" s="230"/>
      <c r="C10" s="231"/>
      <c r="E10" s="231" t="s">
        <v>209</v>
      </c>
      <c r="F10" s="159"/>
      <c r="G10" s="231"/>
      <c r="I10" s="231" t="s">
        <v>209</v>
      </c>
    </row>
    <row r="11" spans="1:9" ht="20.25" customHeight="1">
      <c r="B11" s="153"/>
      <c r="C11" s="341" t="s">
        <v>59</v>
      </c>
      <c r="D11" s="341"/>
      <c r="E11" s="341"/>
      <c r="F11" s="341"/>
      <c r="G11" s="341"/>
      <c r="H11" s="341"/>
      <c r="I11" s="341"/>
    </row>
    <row r="12" spans="1:9" ht="20.25" customHeight="1">
      <c r="A12" s="160" t="s">
        <v>160</v>
      </c>
      <c r="C12" s="161"/>
      <c r="D12" s="161"/>
      <c r="E12" s="161"/>
      <c r="F12" s="161"/>
      <c r="G12" s="161"/>
      <c r="H12" s="161"/>
      <c r="I12" s="161"/>
    </row>
    <row r="13" spans="1:9" ht="20.25" customHeight="1">
      <c r="A13" s="155" t="s">
        <v>161</v>
      </c>
      <c r="C13" s="162">
        <v>45629</v>
      </c>
      <c r="D13" s="161"/>
      <c r="E13" s="163">
        <v>27823</v>
      </c>
      <c r="F13" s="161"/>
      <c r="G13" s="162">
        <v>20384</v>
      </c>
      <c r="H13" s="161"/>
      <c r="I13" s="163">
        <v>13240</v>
      </c>
    </row>
    <row r="14" spans="1:9" ht="20.25" customHeight="1">
      <c r="A14" s="155" t="s">
        <v>204</v>
      </c>
      <c r="B14" s="227">
        <v>10</v>
      </c>
      <c r="C14" s="218">
        <v>0</v>
      </c>
      <c r="D14" s="163"/>
      <c r="E14" s="218">
        <v>0</v>
      </c>
      <c r="F14" s="163"/>
      <c r="G14" s="162">
        <v>55479</v>
      </c>
      <c r="H14" s="163"/>
      <c r="I14" s="218">
        <v>0</v>
      </c>
    </row>
    <row r="15" spans="1:9" ht="20.25" customHeight="1">
      <c r="A15" s="155" t="s">
        <v>16</v>
      </c>
      <c r="C15" s="163">
        <v>147</v>
      </c>
      <c r="D15" s="163"/>
      <c r="E15" s="163">
        <v>3815</v>
      </c>
      <c r="F15" s="163"/>
      <c r="G15" s="163">
        <v>290</v>
      </c>
      <c r="H15" s="163"/>
      <c r="I15" s="163">
        <v>3502</v>
      </c>
    </row>
    <row r="16" spans="1:9" ht="20.25" customHeight="1">
      <c r="A16" s="152" t="s">
        <v>162</v>
      </c>
      <c r="B16" s="153"/>
      <c r="C16" s="82">
        <f>SUM(C13:C15)</f>
        <v>45776</v>
      </c>
      <c r="D16" s="164"/>
      <c r="E16" s="165">
        <f>SUM(E13:E15)</f>
        <v>31638</v>
      </c>
      <c r="F16" s="164"/>
      <c r="G16" s="82">
        <f>SUM(G13:G15)</f>
        <v>76153</v>
      </c>
      <c r="H16" s="164"/>
      <c r="I16" s="165">
        <f>SUM(I13:I15)</f>
        <v>16742</v>
      </c>
    </row>
    <row r="17" spans="1:9" s="152" customFormat="1" ht="20.25" customHeight="1">
      <c r="A17" s="155"/>
      <c r="B17" s="156"/>
      <c r="C17" s="163"/>
      <c r="D17" s="163"/>
      <c r="E17" s="163"/>
      <c r="F17" s="163"/>
      <c r="G17" s="163"/>
      <c r="H17" s="163"/>
      <c r="I17" s="163"/>
    </row>
    <row r="18" spans="1:9" ht="20.25" customHeight="1">
      <c r="A18" s="160" t="s">
        <v>147</v>
      </c>
      <c r="C18" s="163"/>
      <c r="D18" s="163"/>
      <c r="E18" s="163"/>
      <c r="F18" s="163"/>
      <c r="G18" s="163"/>
      <c r="H18" s="163"/>
      <c r="I18" s="163"/>
    </row>
    <row r="19" spans="1:9" ht="20.25" customHeight="1">
      <c r="A19" s="166" t="s">
        <v>106</v>
      </c>
      <c r="C19" s="163">
        <v>26677</v>
      </c>
      <c r="D19" s="163"/>
      <c r="E19" s="163">
        <v>18659</v>
      </c>
      <c r="F19" s="163"/>
      <c r="G19" s="163">
        <v>11595</v>
      </c>
      <c r="H19" s="163"/>
      <c r="I19" s="163">
        <v>10626</v>
      </c>
    </row>
    <row r="20" spans="1:9" ht="20.25" customHeight="1">
      <c r="A20" s="155" t="s">
        <v>9</v>
      </c>
      <c r="C20" s="163">
        <v>32301</v>
      </c>
      <c r="D20" s="163"/>
      <c r="E20" s="163">
        <v>14657</v>
      </c>
      <c r="F20" s="163"/>
      <c r="G20" s="163">
        <v>17606</v>
      </c>
      <c r="H20" s="163"/>
      <c r="I20" s="163">
        <v>7945</v>
      </c>
    </row>
    <row r="21" spans="1:9" ht="20.25" customHeight="1">
      <c r="A21" s="152" t="s">
        <v>148</v>
      </c>
      <c r="B21" s="153"/>
      <c r="C21" s="82">
        <f>SUM(C19:C20)</f>
        <v>58978</v>
      </c>
      <c r="D21" s="164"/>
      <c r="E21" s="165">
        <f>SUM(E19:E20)</f>
        <v>33316</v>
      </c>
      <c r="F21" s="164"/>
      <c r="G21" s="82">
        <f>SUM(G19:G20)</f>
        <v>29201</v>
      </c>
      <c r="H21" s="164"/>
      <c r="I21" s="165">
        <f>SUM(I19:I20)</f>
        <v>18571</v>
      </c>
    </row>
    <row r="22" spans="1:9" s="152" customFormat="1" ht="20.25" customHeight="1">
      <c r="B22" s="153"/>
      <c r="C22" s="167"/>
      <c r="D22" s="164"/>
      <c r="E22" s="167"/>
      <c r="F22" s="164"/>
      <c r="G22" s="167"/>
      <c r="H22" s="164"/>
      <c r="I22" s="167"/>
    </row>
    <row r="23" spans="1:9" s="152" customFormat="1" ht="20.25" customHeight="1">
      <c r="A23" s="168" t="s">
        <v>219</v>
      </c>
      <c r="B23" s="169"/>
      <c r="C23" s="106">
        <f>C16-C21</f>
        <v>-13202</v>
      </c>
      <c r="D23" s="170"/>
      <c r="E23" s="170">
        <f>E16-E21</f>
        <v>-1678</v>
      </c>
      <c r="F23" s="170"/>
      <c r="G23" s="106">
        <f>G16-G21</f>
        <v>46952</v>
      </c>
      <c r="H23" s="170"/>
      <c r="I23" s="170">
        <f>I16-I21</f>
        <v>-1829</v>
      </c>
    </row>
    <row r="24" spans="1:9" s="151" customFormat="1" ht="20.25" customHeight="1">
      <c r="A24" s="155" t="s">
        <v>17</v>
      </c>
      <c r="B24" s="156"/>
      <c r="C24" s="163">
        <v>-13852</v>
      </c>
      <c r="D24" s="163"/>
      <c r="E24" s="163">
        <v>-11424</v>
      </c>
      <c r="F24" s="163"/>
      <c r="G24" s="163">
        <v>-14789</v>
      </c>
      <c r="H24" s="163"/>
      <c r="I24" s="163">
        <v>-14632</v>
      </c>
    </row>
    <row r="25" spans="1:9" ht="20.25" customHeight="1">
      <c r="A25" s="155" t="s">
        <v>163</v>
      </c>
      <c r="C25" s="218">
        <v>0</v>
      </c>
      <c r="D25" s="163"/>
      <c r="E25" s="163">
        <v>7949</v>
      </c>
      <c r="F25" s="163"/>
      <c r="G25" s="218">
        <v>0</v>
      </c>
      <c r="H25" s="163"/>
      <c r="I25" s="163">
        <v>7949</v>
      </c>
    </row>
    <row r="26" spans="1:9" ht="20.25" customHeight="1">
      <c r="A26" s="155" t="s">
        <v>194</v>
      </c>
      <c r="D26" s="163"/>
      <c r="E26" s="163"/>
      <c r="F26" s="163"/>
      <c r="G26" s="164"/>
      <c r="H26" s="163"/>
      <c r="I26" s="163"/>
    </row>
    <row r="27" spans="1:9" ht="20.25" customHeight="1">
      <c r="A27" s="171" t="s">
        <v>90</v>
      </c>
      <c r="C27" s="163">
        <v>-30910</v>
      </c>
      <c r="D27" s="172"/>
      <c r="E27" s="163">
        <v>7322</v>
      </c>
      <c r="F27" s="172"/>
      <c r="G27" s="218">
        <v>0</v>
      </c>
      <c r="H27" s="163"/>
      <c r="I27" s="163">
        <v>0</v>
      </c>
    </row>
    <row r="28" spans="1:9" ht="20.25" customHeight="1">
      <c r="A28" s="155" t="s">
        <v>203</v>
      </c>
      <c r="B28" s="158">
        <v>7</v>
      </c>
      <c r="C28" s="163">
        <v>298806</v>
      </c>
      <c r="D28" s="163"/>
      <c r="E28" s="163">
        <v>0</v>
      </c>
      <c r="F28" s="163"/>
      <c r="G28" s="218">
        <v>0</v>
      </c>
      <c r="H28" s="163"/>
      <c r="I28" s="218">
        <v>0</v>
      </c>
    </row>
    <row r="29" spans="1:9" ht="20.25" customHeight="1">
      <c r="A29" s="152" t="s">
        <v>88</v>
      </c>
      <c r="C29" s="104">
        <f>SUM(C23:C28)</f>
        <v>240842</v>
      </c>
      <c r="D29" s="174"/>
      <c r="E29" s="104">
        <f>SUM(E23:E27)</f>
        <v>2169</v>
      </c>
      <c r="F29" s="174"/>
      <c r="G29" s="104">
        <f>SUM(G23:G27)</f>
        <v>32163</v>
      </c>
      <c r="H29" s="174"/>
      <c r="I29" s="175">
        <f>SUM(I23:I27)</f>
        <v>-8512</v>
      </c>
    </row>
    <row r="30" spans="1:9" ht="20.25" customHeight="1">
      <c r="A30" s="155" t="s">
        <v>169</v>
      </c>
      <c r="C30" s="229">
        <v>0</v>
      </c>
      <c r="D30" s="174"/>
      <c r="E30" s="229">
        <v>0</v>
      </c>
      <c r="F30" s="172"/>
      <c r="G30" s="176">
        <v>0</v>
      </c>
      <c r="H30" s="172"/>
      <c r="I30" s="176">
        <v>0</v>
      </c>
    </row>
    <row r="31" spans="1:9" ht="20.25" customHeight="1">
      <c r="A31" s="152" t="s">
        <v>99</v>
      </c>
      <c r="C31" s="106">
        <f>SUM(C29:C30)</f>
        <v>240842</v>
      </c>
      <c r="D31" s="174"/>
      <c r="E31" s="177">
        <f>SUM(E29:E30)</f>
        <v>2169</v>
      </c>
      <c r="F31" s="174"/>
      <c r="G31" s="106">
        <f>SUM(G29:G30)</f>
        <v>32163</v>
      </c>
      <c r="H31" s="174"/>
      <c r="I31" s="175">
        <f>SUM(I29:I30)</f>
        <v>-8512</v>
      </c>
    </row>
    <row r="32" spans="1:9" ht="20.25" customHeight="1">
      <c r="A32" s="155" t="s">
        <v>195</v>
      </c>
      <c r="B32" s="230"/>
      <c r="C32" s="178">
        <f>-(13403+140478)</f>
        <v>-153881</v>
      </c>
      <c r="D32" s="151"/>
      <c r="E32" s="179">
        <v>11229</v>
      </c>
      <c r="F32" s="151"/>
      <c r="G32" s="219">
        <v>0</v>
      </c>
      <c r="H32" s="168"/>
      <c r="I32" s="219">
        <v>0</v>
      </c>
    </row>
    <row r="33" spans="1:9" ht="20.25" customHeight="1">
      <c r="A33" s="152" t="s">
        <v>137</v>
      </c>
      <c r="C33" s="82">
        <f>SUM(C31:C32)</f>
        <v>86961</v>
      </c>
      <c r="D33" s="174"/>
      <c r="E33" s="180">
        <f>SUM(E31:E32)</f>
        <v>13398</v>
      </c>
      <c r="F33" s="174"/>
      <c r="G33" s="82">
        <f>SUM(G31:G32)</f>
        <v>32163</v>
      </c>
      <c r="H33" s="174"/>
      <c r="I33" s="180">
        <f>SUM(I31:I32)</f>
        <v>-8512</v>
      </c>
    </row>
    <row r="35" spans="1:9" ht="20.25" customHeight="1">
      <c r="A35" s="181" t="s">
        <v>50</v>
      </c>
      <c r="B35" s="182"/>
      <c r="C35" s="147"/>
      <c r="D35" s="147"/>
      <c r="E35" s="147"/>
      <c r="F35" s="147"/>
      <c r="G35" s="147"/>
      <c r="H35" s="147"/>
      <c r="I35" s="147"/>
    </row>
    <row r="36" spans="1:9" s="147" customFormat="1" ht="21.6" customHeight="1">
      <c r="A36" s="183" t="s">
        <v>51</v>
      </c>
      <c r="B36" s="184"/>
      <c r="C36" s="149"/>
      <c r="D36" s="149"/>
      <c r="E36" s="149"/>
      <c r="F36" s="149"/>
      <c r="G36" s="149"/>
      <c r="H36" s="149"/>
      <c r="I36" s="149"/>
    </row>
    <row r="37" spans="1:9" s="149" customFormat="1" ht="21.6" customHeight="1">
      <c r="A37" s="337" t="s">
        <v>150</v>
      </c>
      <c r="B37" s="338"/>
      <c r="C37" s="338"/>
      <c r="D37" s="338"/>
      <c r="E37" s="338"/>
      <c r="F37" s="338"/>
      <c r="G37" s="338"/>
      <c r="H37" s="338"/>
      <c r="I37" s="338"/>
    </row>
    <row r="38" spans="1:9" s="150" customFormat="1" ht="20.25" customHeight="1">
      <c r="A38" s="339"/>
      <c r="B38" s="339"/>
      <c r="C38" s="339"/>
      <c r="D38" s="339"/>
      <c r="E38" s="339"/>
      <c r="F38" s="339"/>
      <c r="G38" s="339"/>
      <c r="H38" s="339"/>
      <c r="I38" s="339"/>
    </row>
    <row r="39" spans="1:9" s="151" customFormat="1" ht="20.25" customHeight="1">
      <c r="A39" s="152"/>
      <c r="B39" s="153"/>
      <c r="C39" s="336" t="s">
        <v>53</v>
      </c>
      <c r="D39" s="336"/>
      <c r="E39" s="336"/>
      <c r="F39" s="154"/>
      <c r="G39" s="336" t="s">
        <v>54</v>
      </c>
      <c r="H39" s="336"/>
      <c r="I39" s="336"/>
    </row>
    <row r="40" spans="1:9" s="152" customFormat="1" ht="20.25" customHeight="1">
      <c r="A40" s="155"/>
      <c r="B40" s="156"/>
      <c r="C40" s="336" t="s">
        <v>48</v>
      </c>
      <c r="D40" s="336"/>
      <c r="E40" s="336"/>
      <c r="F40" s="154"/>
      <c r="G40" s="336" t="s">
        <v>86</v>
      </c>
      <c r="H40" s="336"/>
      <c r="I40" s="336"/>
    </row>
    <row r="41" spans="1:9" ht="20.25" customHeight="1">
      <c r="C41" s="342" t="s">
        <v>89</v>
      </c>
      <c r="D41" s="342"/>
      <c r="E41" s="342"/>
      <c r="F41" s="157"/>
      <c r="G41" s="342" t="s">
        <v>89</v>
      </c>
      <c r="H41" s="342"/>
      <c r="I41" s="342"/>
    </row>
    <row r="42" spans="1:9" ht="20.25" customHeight="1">
      <c r="B42" s="153"/>
      <c r="C42" s="334" t="s">
        <v>85</v>
      </c>
      <c r="D42" s="335"/>
      <c r="E42" s="335"/>
      <c r="F42" s="157"/>
      <c r="G42" s="334" t="s">
        <v>85</v>
      </c>
      <c r="H42" s="335"/>
      <c r="I42" s="335"/>
    </row>
    <row r="43" spans="1:9" ht="20.25" customHeight="1">
      <c r="B43" s="158"/>
      <c r="C43" s="156">
        <v>2022</v>
      </c>
      <c r="E43" s="156">
        <v>2021</v>
      </c>
      <c r="F43" s="159"/>
      <c r="G43" s="156">
        <v>2022</v>
      </c>
      <c r="I43" s="156">
        <v>2021</v>
      </c>
    </row>
    <row r="44" spans="1:9" ht="20.25" customHeight="1">
      <c r="B44" s="230"/>
      <c r="C44" s="231"/>
      <c r="E44" s="231" t="s">
        <v>209</v>
      </c>
      <c r="F44" s="159"/>
      <c r="G44" s="231"/>
      <c r="I44" s="231" t="s">
        <v>209</v>
      </c>
    </row>
    <row r="45" spans="1:9" ht="20.25" customHeight="1">
      <c r="B45" s="232"/>
      <c r="C45" s="341" t="s">
        <v>59</v>
      </c>
      <c r="D45" s="341"/>
      <c r="E45" s="341"/>
      <c r="F45" s="341"/>
      <c r="G45" s="341"/>
      <c r="H45" s="341"/>
      <c r="I45" s="341"/>
    </row>
    <row r="46" spans="1:9" ht="20.25" customHeight="1">
      <c r="A46" s="185" t="s">
        <v>164</v>
      </c>
      <c r="B46" s="153"/>
      <c r="C46" s="186"/>
      <c r="D46" s="187"/>
      <c r="E46" s="186"/>
      <c r="F46" s="187"/>
      <c r="G46" s="187"/>
      <c r="H46" s="187"/>
      <c r="I46" s="187"/>
    </row>
    <row r="47" spans="1:9" ht="20.25" customHeight="1">
      <c r="A47" s="188" t="s">
        <v>100</v>
      </c>
      <c r="C47" s="186"/>
      <c r="D47" s="187"/>
      <c r="E47" s="186"/>
      <c r="F47" s="187"/>
      <c r="G47" s="187"/>
      <c r="H47" s="187"/>
      <c r="I47" s="187"/>
    </row>
    <row r="48" spans="1:9" ht="20.25" customHeight="1">
      <c r="A48" s="189" t="s">
        <v>196</v>
      </c>
      <c r="C48" s="163">
        <v>-8301</v>
      </c>
      <c r="D48" s="172"/>
      <c r="E48" s="163">
        <v>6986</v>
      </c>
      <c r="F48" s="172"/>
      <c r="G48" s="172">
        <v>-40</v>
      </c>
      <c r="H48" s="172"/>
      <c r="I48" s="172">
        <v>235</v>
      </c>
    </row>
    <row r="49" spans="1:10" ht="20.25" customHeight="1">
      <c r="A49" s="189" t="s">
        <v>46</v>
      </c>
      <c r="C49" s="190">
        <v>27469</v>
      </c>
      <c r="D49" s="172"/>
      <c r="E49" s="190">
        <v>7391</v>
      </c>
      <c r="F49" s="172"/>
      <c r="G49" s="207">
        <f>G47</f>
        <v>0</v>
      </c>
      <c r="H49" s="34"/>
      <c r="I49" s="207">
        <f>I47</f>
        <v>0</v>
      </c>
    </row>
    <row r="50" spans="1:10" ht="20.25" customHeight="1">
      <c r="A50" s="185" t="s">
        <v>101</v>
      </c>
      <c r="C50" s="192">
        <f>SUM(C48:C49)</f>
        <v>19168</v>
      </c>
      <c r="D50" s="174"/>
      <c r="E50" s="165">
        <f>SUM(E48:E49)</f>
        <v>14377</v>
      </c>
      <c r="F50" s="174"/>
      <c r="G50" s="192">
        <f>SUM(G48:G49)</f>
        <v>-40</v>
      </c>
      <c r="H50" s="53"/>
      <c r="I50" s="165">
        <f>SUM(I48:I49)</f>
        <v>235</v>
      </c>
    </row>
    <row r="51" spans="1:10" ht="20.25" customHeight="1">
      <c r="A51" s="185"/>
      <c r="C51" s="163"/>
      <c r="D51" s="172"/>
      <c r="E51" s="163"/>
      <c r="F51" s="172"/>
      <c r="G51" s="163"/>
      <c r="H51" s="34"/>
      <c r="I51" s="163"/>
    </row>
    <row r="52" spans="1:10" ht="20.25" customHeight="1">
      <c r="A52" s="188" t="s">
        <v>102</v>
      </c>
      <c r="C52" s="163"/>
      <c r="D52" s="172"/>
      <c r="E52" s="163"/>
      <c r="F52" s="172"/>
      <c r="G52" s="38"/>
      <c r="H52" s="34"/>
      <c r="I52" s="38"/>
    </row>
    <row r="53" spans="1:10" ht="20.25" customHeight="1">
      <c r="A53" s="193" t="s">
        <v>165</v>
      </c>
      <c r="C53" s="163"/>
      <c r="D53" s="172"/>
      <c r="E53" s="163"/>
      <c r="F53" s="172"/>
      <c r="G53" s="38"/>
      <c r="H53" s="34"/>
      <c r="I53" s="38"/>
    </row>
    <row r="54" spans="1:10" ht="20.25" customHeight="1">
      <c r="A54" s="171" t="s">
        <v>166</v>
      </c>
      <c r="C54" s="207">
        <f>C52</f>
        <v>0</v>
      </c>
      <c r="D54" s="221"/>
      <c r="E54" s="190">
        <v>-3391</v>
      </c>
      <c r="F54" s="221"/>
      <c r="G54" s="207">
        <f>G52</f>
        <v>0</v>
      </c>
      <c r="H54" s="38"/>
      <c r="I54" s="207">
        <f>I52</f>
        <v>0</v>
      </c>
    </row>
    <row r="55" spans="1:10" s="198" customFormat="1" ht="21" customHeight="1">
      <c r="A55" s="193" t="s">
        <v>197</v>
      </c>
      <c r="B55" s="194"/>
      <c r="C55" s="173">
        <v>21219</v>
      </c>
      <c r="D55" s="195"/>
      <c r="E55" s="220">
        <f>E53</f>
        <v>0</v>
      </c>
      <c r="F55" s="195"/>
      <c r="G55" s="220">
        <f>G53</f>
        <v>0</v>
      </c>
      <c r="H55" s="196"/>
      <c r="I55" s="220">
        <f>I53</f>
        <v>0</v>
      </c>
      <c r="J55" s="197"/>
    </row>
    <row r="56" spans="1:10" ht="20.25" customHeight="1">
      <c r="A56" s="185" t="s">
        <v>103</v>
      </c>
      <c r="C56" s="223">
        <f>SUM(C54:C55)</f>
        <v>21219</v>
      </c>
      <c r="D56" s="174"/>
      <c r="E56" s="199">
        <f>E54</f>
        <v>-3391</v>
      </c>
      <c r="F56" s="174"/>
      <c r="G56" s="224">
        <f>G54</f>
        <v>0</v>
      </c>
      <c r="H56" s="34"/>
      <c r="I56" s="224">
        <f>I54</f>
        <v>0</v>
      </c>
    </row>
    <row r="57" spans="1:10" ht="20.25" customHeight="1">
      <c r="A57" s="157" t="s">
        <v>104</v>
      </c>
      <c r="C57" s="192">
        <f>C50+C56</f>
        <v>40387</v>
      </c>
      <c r="D57" s="174"/>
      <c r="E57" s="164">
        <f>E50+E56</f>
        <v>10986</v>
      </c>
      <c r="F57" s="174"/>
      <c r="G57" s="192">
        <f>G50+G56</f>
        <v>-40</v>
      </c>
      <c r="H57" s="174"/>
      <c r="I57" s="164">
        <f>I50+I56</f>
        <v>235</v>
      </c>
    </row>
    <row r="58" spans="1:10" ht="20.25" customHeight="1" thickBot="1">
      <c r="A58" s="185" t="s">
        <v>25</v>
      </c>
      <c r="B58" s="153"/>
      <c r="C58" s="200">
        <f>C57+C33</f>
        <v>127348</v>
      </c>
      <c r="D58" s="174"/>
      <c r="E58" s="200">
        <f>E57+E33</f>
        <v>24384</v>
      </c>
      <c r="F58" s="174"/>
      <c r="G58" s="200">
        <f>G57+G33</f>
        <v>32123</v>
      </c>
      <c r="H58" s="174"/>
      <c r="I58" s="200">
        <f>I57+I33</f>
        <v>-8277</v>
      </c>
    </row>
    <row r="59" spans="1:10" ht="20.25" customHeight="1" thickTop="1">
      <c r="B59" s="153"/>
      <c r="C59" s="201"/>
      <c r="D59" s="164"/>
      <c r="E59" s="201"/>
      <c r="F59" s="202"/>
      <c r="G59" s="201"/>
      <c r="H59" s="164"/>
      <c r="I59" s="201"/>
    </row>
    <row r="60" spans="1:10" ht="20.25" customHeight="1">
      <c r="A60" s="157" t="s">
        <v>105</v>
      </c>
      <c r="B60" s="153"/>
      <c r="C60" s="151"/>
      <c r="D60" s="203"/>
      <c r="F60" s="203"/>
    </row>
    <row r="61" spans="1:10" ht="20.25" customHeight="1" thickBot="1">
      <c r="A61" s="193" t="s">
        <v>167</v>
      </c>
      <c r="B61" s="153"/>
      <c r="C61" s="191">
        <v>0.69636608867566163</v>
      </c>
      <c r="D61" s="204"/>
      <c r="E61" s="205">
        <v>6.2714063424880642E-3</v>
      </c>
      <c r="F61" s="204"/>
      <c r="G61" s="191">
        <v>9.2995501241790499E-2</v>
      </c>
      <c r="H61" s="204"/>
      <c r="I61" s="205">
        <v>-2.4611438813858185E-2</v>
      </c>
    </row>
    <row r="62" spans="1:10" ht="20.25" customHeight="1" thickTop="1" thickBot="1">
      <c r="A62" s="193" t="s">
        <v>198</v>
      </c>
      <c r="B62" s="158"/>
      <c r="C62" s="206">
        <v>-0.44492866730677993</v>
      </c>
      <c r="D62" s="204"/>
      <c r="E62" s="206">
        <v>3.246732218524595E-2</v>
      </c>
      <c r="F62" s="204"/>
      <c r="G62" s="222">
        <v>0</v>
      </c>
      <c r="H62" s="203"/>
      <c r="I62" s="222">
        <v>0</v>
      </c>
    </row>
    <row r="63" spans="1:10" ht="20.25" customHeight="1" thickTop="1">
      <c r="A63" s="157"/>
      <c r="B63" s="153"/>
      <c r="C63" s="207"/>
      <c r="D63" s="203"/>
      <c r="E63" s="207"/>
      <c r="F63" s="203"/>
      <c r="G63" s="207"/>
      <c r="H63" s="203"/>
      <c r="I63" s="207"/>
    </row>
    <row r="64" spans="1:10" ht="20.25" customHeight="1">
      <c r="C64" s="187"/>
      <c r="D64" s="208"/>
      <c r="E64" s="187"/>
      <c r="F64" s="208"/>
      <c r="G64" s="187"/>
      <c r="H64" s="208"/>
      <c r="I64" s="187"/>
    </row>
    <row r="65" spans="3:9" ht="20.25" customHeight="1">
      <c r="C65" s="187"/>
      <c r="D65" s="187"/>
      <c r="E65" s="187"/>
      <c r="F65" s="187"/>
      <c r="G65" s="187"/>
      <c r="H65" s="187"/>
      <c r="I65" s="187"/>
    </row>
  </sheetData>
  <mergeCells count="23">
    <mergeCell ref="A1:I1"/>
    <mergeCell ref="G42:I42"/>
    <mergeCell ref="C45:I45"/>
    <mergeCell ref="C7:E7"/>
    <mergeCell ref="G7:I7"/>
    <mergeCell ref="C8:E8"/>
    <mergeCell ref="G8:I8"/>
    <mergeCell ref="C11:I11"/>
    <mergeCell ref="A37:I37"/>
    <mergeCell ref="A38:I38"/>
    <mergeCell ref="C39:E39"/>
    <mergeCell ref="G39:I39"/>
    <mergeCell ref="C40:E40"/>
    <mergeCell ref="G40:I40"/>
    <mergeCell ref="C41:E41"/>
    <mergeCell ref="G41:I41"/>
    <mergeCell ref="C42:E42"/>
    <mergeCell ref="C6:E6"/>
    <mergeCell ref="G6:I6"/>
    <mergeCell ref="A3:I3"/>
    <mergeCell ref="A4:I4"/>
    <mergeCell ref="C5:E5"/>
    <mergeCell ref="G5:I5"/>
  </mergeCells>
  <pageMargins left="0.8" right="0.8" top="0.48" bottom="0.4" header="0.5" footer="0.5"/>
  <pageSetup paperSize="9" scale="67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65"/>
  <sheetViews>
    <sheetView topLeftCell="A58" zoomScale="82" zoomScaleNormal="82" zoomScaleSheetLayoutView="80" workbookViewId="0">
      <selection activeCell="A7" sqref="A7"/>
    </sheetView>
  </sheetViews>
  <sheetFormatPr defaultColWidth="11.33203125" defaultRowHeight="20.25" customHeight="1"/>
  <cols>
    <col min="1" max="1" width="63.5" style="155" customWidth="1"/>
    <col min="2" max="2" width="13.5" style="209" customWidth="1"/>
    <col min="3" max="3" width="17.1640625" style="155" customWidth="1"/>
    <col min="4" max="4" width="2" style="155" customWidth="1"/>
    <col min="5" max="5" width="17.1640625" style="155" customWidth="1"/>
    <col min="6" max="6" width="2" style="155" customWidth="1"/>
    <col min="7" max="7" width="17.1640625" style="155" customWidth="1"/>
    <col min="8" max="8" width="2" style="155" customWidth="1"/>
    <col min="9" max="9" width="17.1640625" style="155" customWidth="1"/>
    <col min="10" max="10" width="2.6640625" style="155" customWidth="1"/>
    <col min="11" max="16384" width="11.33203125" style="155"/>
  </cols>
  <sheetData>
    <row r="1" spans="1:16" s="147" customFormat="1" ht="20.25" customHeight="1">
      <c r="A1" s="340" t="s">
        <v>50</v>
      </c>
      <c r="B1" s="340"/>
      <c r="C1" s="340"/>
      <c r="D1" s="340"/>
      <c r="E1" s="340"/>
      <c r="F1" s="340"/>
      <c r="G1" s="340"/>
      <c r="H1" s="340"/>
      <c r="I1" s="340"/>
    </row>
    <row r="2" spans="1:16" s="149" customFormat="1" ht="20.25" customHeight="1">
      <c r="A2" s="148" t="s">
        <v>51</v>
      </c>
      <c r="B2" s="148"/>
      <c r="C2" s="148"/>
      <c r="D2" s="148"/>
      <c r="E2" s="148"/>
      <c r="F2" s="148"/>
      <c r="G2" s="148"/>
      <c r="H2" s="148"/>
      <c r="I2" s="148"/>
    </row>
    <row r="3" spans="1:16" s="150" customFormat="1" ht="20.25" customHeight="1">
      <c r="A3" s="337" t="s">
        <v>150</v>
      </c>
      <c r="B3" s="337"/>
      <c r="C3" s="337"/>
      <c r="D3" s="337"/>
      <c r="E3" s="337"/>
      <c r="F3" s="337"/>
      <c r="G3" s="337"/>
      <c r="H3" s="337"/>
      <c r="I3" s="337"/>
    </row>
    <row r="4" spans="1:16" s="152" customFormat="1" ht="20.25" customHeight="1">
      <c r="B4" s="160"/>
      <c r="D4" s="153"/>
      <c r="H4" s="153"/>
    </row>
    <row r="5" spans="1:16" s="152" customFormat="1" ht="20.25" customHeight="1">
      <c r="B5" s="160"/>
      <c r="C5" s="336" t="s">
        <v>53</v>
      </c>
      <c r="D5" s="336"/>
      <c r="E5" s="336"/>
      <c r="F5" s="154"/>
      <c r="G5" s="336" t="s">
        <v>54</v>
      </c>
      <c r="H5" s="336"/>
      <c r="I5" s="336"/>
    </row>
    <row r="6" spans="1:16" s="152" customFormat="1" ht="20.25" customHeight="1">
      <c r="B6" s="160"/>
      <c r="C6" s="336" t="s">
        <v>48</v>
      </c>
      <c r="D6" s="336"/>
      <c r="E6" s="336"/>
      <c r="F6" s="154"/>
      <c r="G6" s="336" t="s">
        <v>86</v>
      </c>
      <c r="H6" s="336"/>
      <c r="I6" s="336"/>
    </row>
    <row r="7" spans="1:16" s="152" customFormat="1" ht="20.25" customHeight="1">
      <c r="B7" s="160"/>
      <c r="C7" s="342" t="s">
        <v>87</v>
      </c>
      <c r="D7" s="342"/>
      <c r="E7" s="342"/>
      <c r="F7" s="157"/>
      <c r="G7" s="342" t="s">
        <v>87</v>
      </c>
      <c r="H7" s="342"/>
      <c r="I7" s="342"/>
    </row>
    <row r="8" spans="1:16" ht="20.25" customHeight="1">
      <c r="C8" s="334" t="s">
        <v>85</v>
      </c>
      <c r="D8" s="335"/>
      <c r="E8" s="335"/>
      <c r="F8" s="157"/>
      <c r="G8" s="334" t="s">
        <v>85</v>
      </c>
      <c r="H8" s="335"/>
      <c r="I8" s="335"/>
    </row>
    <row r="9" spans="1:16" ht="20.25" customHeight="1">
      <c r="B9" s="158" t="s">
        <v>27</v>
      </c>
      <c r="C9" s="156">
        <v>2022</v>
      </c>
      <c r="E9" s="156">
        <v>2021</v>
      </c>
      <c r="F9" s="159"/>
      <c r="G9" s="156">
        <v>2022</v>
      </c>
      <c r="I9" s="156">
        <v>2021</v>
      </c>
    </row>
    <row r="10" spans="1:16" ht="20.25" customHeight="1">
      <c r="B10" s="230"/>
      <c r="C10" s="231"/>
      <c r="E10" s="231" t="s">
        <v>209</v>
      </c>
      <c r="F10" s="159"/>
      <c r="G10" s="231"/>
      <c r="I10" s="231" t="s">
        <v>209</v>
      </c>
    </row>
    <row r="11" spans="1:16" ht="20.25" customHeight="1">
      <c r="B11" s="158"/>
      <c r="C11" s="341" t="s">
        <v>59</v>
      </c>
      <c r="D11" s="342"/>
      <c r="E11" s="342"/>
      <c r="F11" s="342"/>
      <c r="G11" s="342"/>
      <c r="H11" s="342"/>
      <c r="I11" s="342"/>
    </row>
    <row r="12" spans="1:16" ht="20.25" customHeight="1">
      <c r="A12" s="160" t="s">
        <v>160</v>
      </c>
      <c r="C12" s="161"/>
      <c r="D12" s="161"/>
      <c r="E12" s="161"/>
      <c r="F12" s="161"/>
      <c r="G12" s="161"/>
      <c r="H12" s="161"/>
      <c r="I12" s="161"/>
    </row>
    <row r="13" spans="1:16" ht="20.25" customHeight="1">
      <c r="A13" s="155" t="s">
        <v>161</v>
      </c>
      <c r="B13" s="158">
        <v>3</v>
      </c>
      <c r="C13" s="121">
        <v>63156</v>
      </c>
      <c r="D13" s="121"/>
      <c r="E13" s="210">
        <v>31982</v>
      </c>
      <c r="F13" s="121"/>
      <c r="G13" s="121">
        <v>58778</v>
      </c>
      <c r="H13" s="121"/>
      <c r="I13" s="210">
        <v>42456</v>
      </c>
    </row>
    <row r="14" spans="1:16" ht="20.25" customHeight="1">
      <c r="A14" s="155" t="s">
        <v>204</v>
      </c>
      <c r="B14" s="227">
        <v>10</v>
      </c>
      <c r="C14" s="210">
        <v>0</v>
      </c>
      <c r="D14" s="210"/>
      <c r="E14" s="108">
        <v>0</v>
      </c>
      <c r="F14" s="210"/>
      <c r="G14" s="210">
        <v>55479</v>
      </c>
      <c r="H14" s="210"/>
      <c r="I14" s="108">
        <v>0</v>
      </c>
    </row>
    <row r="15" spans="1:16" ht="20.25" customHeight="1">
      <c r="A15" s="155" t="s">
        <v>16</v>
      </c>
      <c r="B15" s="158">
        <v>3</v>
      </c>
      <c r="C15" s="210">
        <v>1169</v>
      </c>
      <c r="D15" s="210"/>
      <c r="E15" s="210">
        <v>4521</v>
      </c>
      <c r="F15" s="210"/>
      <c r="G15" s="210">
        <v>1658</v>
      </c>
      <c r="H15" s="210"/>
      <c r="I15" s="210">
        <v>5526</v>
      </c>
      <c r="L15" s="151"/>
      <c r="M15" s="151"/>
      <c r="N15" s="151"/>
      <c r="O15" s="151"/>
      <c r="P15" s="151"/>
    </row>
    <row r="16" spans="1:16" ht="20.25" customHeight="1">
      <c r="A16" s="152" t="s">
        <v>162</v>
      </c>
      <c r="B16" s="158"/>
      <c r="C16" s="211">
        <f>SUM(C13:C15)</f>
        <v>64325</v>
      </c>
      <c r="D16" s="108"/>
      <c r="E16" s="211">
        <f>SUM(E13:E15)</f>
        <v>36503</v>
      </c>
      <c r="F16" s="108"/>
      <c r="G16" s="211">
        <f>SUM(G13:G15)</f>
        <v>115915</v>
      </c>
      <c r="H16" s="108"/>
      <c r="I16" s="211">
        <f>SUM(I13:I15)</f>
        <v>47982</v>
      </c>
      <c r="L16" s="317"/>
      <c r="M16" s="317"/>
      <c r="N16" s="318"/>
      <c r="O16" s="316"/>
      <c r="P16" s="151"/>
    </row>
    <row r="17" spans="1:16" ht="20.25" customHeight="1">
      <c r="C17" s="210"/>
      <c r="D17" s="210"/>
      <c r="E17" s="210"/>
      <c r="F17" s="210"/>
      <c r="G17" s="210"/>
      <c r="H17" s="210"/>
      <c r="I17" s="210"/>
      <c r="J17" s="152"/>
      <c r="K17" s="152"/>
      <c r="L17" s="319"/>
      <c r="M17" s="319"/>
      <c r="N17" s="320"/>
      <c r="O17" s="316"/>
      <c r="P17" s="151"/>
    </row>
    <row r="18" spans="1:16" ht="20.25" customHeight="1">
      <c r="A18" s="160" t="s">
        <v>149</v>
      </c>
      <c r="B18" s="158"/>
      <c r="C18" s="210"/>
      <c r="D18" s="210"/>
      <c r="E18" s="210"/>
      <c r="F18" s="210"/>
      <c r="G18" s="210"/>
      <c r="H18" s="210"/>
      <c r="I18" s="210"/>
      <c r="L18" s="321"/>
      <c r="M18" s="322"/>
      <c r="N18" s="320"/>
      <c r="O18" s="316"/>
      <c r="P18" s="151"/>
    </row>
    <row r="19" spans="1:16" ht="20.25" customHeight="1">
      <c r="A19" s="166" t="s">
        <v>106</v>
      </c>
      <c r="B19" s="158">
        <v>3</v>
      </c>
      <c r="C19" s="210">
        <v>40758</v>
      </c>
      <c r="D19" s="210"/>
      <c r="E19" s="210">
        <v>34229</v>
      </c>
      <c r="F19" s="210"/>
      <c r="G19" s="210">
        <v>23132</v>
      </c>
      <c r="H19" s="210"/>
      <c r="I19" s="210">
        <v>21117</v>
      </c>
      <c r="L19" s="323"/>
      <c r="M19" s="324"/>
      <c r="N19" s="325"/>
      <c r="O19" s="316"/>
      <c r="P19" s="151"/>
    </row>
    <row r="20" spans="1:16" ht="20.25" customHeight="1">
      <c r="A20" s="155" t="s">
        <v>9</v>
      </c>
      <c r="B20" s="158">
        <v>3</v>
      </c>
      <c r="C20" s="210">
        <v>39422</v>
      </c>
      <c r="D20" s="210"/>
      <c r="E20" s="210">
        <v>40309</v>
      </c>
      <c r="F20" s="210"/>
      <c r="G20" s="210">
        <v>24316</v>
      </c>
      <c r="H20" s="210"/>
      <c r="I20" s="210">
        <v>23593</v>
      </c>
      <c r="L20" s="317"/>
      <c r="M20" s="317"/>
      <c r="N20" s="318"/>
      <c r="O20" s="316"/>
      <c r="P20" s="151"/>
    </row>
    <row r="21" spans="1:16" s="152" customFormat="1" ht="20.25" customHeight="1">
      <c r="A21" s="152" t="s">
        <v>148</v>
      </c>
      <c r="B21" s="212"/>
      <c r="C21" s="211">
        <f>SUM(C19:C20)</f>
        <v>80180</v>
      </c>
      <c r="D21" s="108"/>
      <c r="E21" s="211">
        <f>SUM(E19:E20)</f>
        <v>74538</v>
      </c>
      <c r="F21" s="108"/>
      <c r="G21" s="211">
        <f>SUM(G19:G20)</f>
        <v>47448</v>
      </c>
      <c r="H21" s="108"/>
      <c r="I21" s="211">
        <f>SUM(I19:I20)</f>
        <v>44710</v>
      </c>
      <c r="L21" s="323"/>
      <c r="M21" s="323"/>
      <c r="N21" s="325"/>
      <c r="O21" s="316"/>
      <c r="P21" s="168"/>
    </row>
    <row r="22" spans="1:16" ht="20.25" customHeight="1">
      <c r="B22" s="158"/>
      <c r="C22" s="179"/>
      <c r="D22" s="210"/>
      <c r="E22" s="179"/>
      <c r="F22" s="210"/>
      <c r="G22" s="179"/>
      <c r="H22" s="210"/>
      <c r="I22" s="179"/>
    </row>
    <row r="23" spans="1:16" ht="20.25" customHeight="1">
      <c r="A23" s="168" t="s">
        <v>219</v>
      </c>
      <c r="B23" s="158"/>
      <c r="C23" s="108">
        <f>C16-C21</f>
        <v>-15855</v>
      </c>
      <c r="D23" s="108"/>
      <c r="E23" s="108">
        <f>E16-E21</f>
        <v>-38035</v>
      </c>
      <c r="F23" s="108"/>
      <c r="G23" s="108">
        <f>G16-G21</f>
        <v>68467</v>
      </c>
      <c r="H23" s="108"/>
      <c r="I23" s="108">
        <f>I16-I21</f>
        <v>3272</v>
      </c>
    </row>
    <row r="24" spans="1:16" ht="20.25" customHeight="1">
      <c r="A24" s="155" t="s">
        <v>17</v>
      </c>
      <c r="B24" s="158">
        <v>3</v>
      </c>
      <c r="C24" s="210">
        <v>-28037</v>
      </c>
      <c r="D24" s="210"/>
      <c r="E24" s="210">
        <v>-24376</v>
      </c>
      <c r="F24" s="210"/>
      <c r="G24" s="210">
        <v>-30019</v>
      </c>
      <c r="H24" s="210"/>
      <c r="I24" s="210">
        <v>-30663</v>
      </c>
    </row>
    <row r="25" spans="1:16" ht="20.25" customHeight="1">
      <c r="A25" s="155" t="s">
        <v>163</v>
      </c>
      <c r="B25" s="158"/>
      <c r="C25" s="108">
        <v>0</v>
      </c>
      <c r="D25" s="210"/>
      <c r="E25" s="210">
        <v>16173</v>
      </c>
      <c r="F25" s="210"/>
      <c r="G25" s="108">
        <v>0</v>
      </c>
      <c r="H25" s="210"/>
      <c r="I25" s="210">
        <v>16173</v>
      </c>
    </row>
    <row r="26" spans="1:16" ht="20.25" customHeight="1">
      <c r="A26" s="155" t="s">
        <v>194</v>
      </c>
      <c r="B26" s="158"/>
      <c r="F26" s="210"/>
      <c r="G26" s="210"/>
      <c r="H26" s="210"/>
      <c r="I26" s="210"/>
    </row>
    <row r="27" spans="1:16" ht="20.25" customHeight="1">
      <c r="A27" s="171" t="s">
        <v>90</v>
      </c>
      <c r="B27" s="158"/>
      <c r="C27" s="210">
        <v>-59491</v>
      </c>
      <c r="D27" s="121"/>
      <c r="E27" s="210">
        <v>8060</v>
      </c>
      <c r="F27" s="121"/>
      <c r="G27" s="210">
        <v>0</v>
      </c>
      <c r="H27" s="121"/>
      <c r="I27" s="210">
        <v>0</v>
      </c>
      <c r="L27" s="40"/>
    </row>
    <row r="28" spans="1:16" ht="20.25" customHeight="1">
      <c r="A28" s="155" t="s">
        <v>203</v>
      </c>
      <c r="B28" s="158" t="s">
        <v>168</v>
      </c>
      <c r="C28" s="210">
        <v>298806</v>
      </c>
      <c r="D28" s="210"/>
      <c r="E28" s="108">
        <v>0</v>
      </c>
      <c r="F28" s="210"/>
      <c r="G28" s="210">
        <v>298806</v>
      </c>
      <c r="H28" s="210"/>
      <c r="I28" s="108">
        <v>0</v>
      </c>
    </row>
    <row r="29" spans="1:16" s="152" customFormat="1" ht="20.25" customHeight="1">
      <c r="A29" s="152" t="s">
        <v>91</v>
      </c>
      <c r="B29" s="160"/>
      <c r="C29" s="213">
        <f>SUM(C23:C28)</f>
        <v>195423</v>
      </c>
      <c r="D29" s="119"/>
      <c r="E29" s="214">
        <f>SUM(E23:E28)</f>
        <v>-38178</v>
      </c>
      <c r="F29" s="119"/>
      <c r="G29" s="213">
        <f>SUM(G23:G28)</f>
        <v>337254</v>
      </c>
      <c r="H29" s="119"/>
      <c r="I29" s="214">
        <f>SUM(I23:I28)</f>
        <v>-11218</v>
      </c>
      <c r="L29" s="107"/>
    </row>
    <row r="30" spans="1:16" ht="20.25" customHeight="1">
      <c r="A30" s="155" t="s">
        <v>169</v>
      </c>
      <c r="B30" s="158"/>
      <c r="C30" s="108">
        <v>0</v>
      </c>
      <c r="D30" s="108"/>
      <c r="E30" s="108">
        <v>0</v>
      </c>
      <c r="F30" s="121"/>
      <c r="G30" s="215">
        <v>0</v>
      </c>
      <c r="H30" s="121"/>
      <c r="I30" s="108">
        <v>0</v>
      </c>
      <c r="L30" s="40"/>
    </row>
    <row r="31" spans="1:16" ht="20.25" customHeight="1">
      <c r="A31" s="152" t="s">
        <v>99</v>
      </c>
      <c r="B31" s="156"/>
      <c r="C31" s="214">
        <f>SUM(C29:C30)</f>
        <v>195423</v>
      </c>
      <c r="D31" s="119"/>
      <c r="E31" s="214">
        <f>SUM(E29:E30)</f>
        <v>-38178</v>
      </c>
      <c r="F31" s="119"/>
      <c r="G31" s="108">
        <f>SUM(G29:G30)</f>
        <v>337254</v>
      </c>
      <c r="H31" s="119"/>
      <c r="I31" s="214">
        <f>SUM(I29:I30)</f>
        <v>-11218</v>
      </c>
      <c r="L31" s="40"/>
    </row>
    <row r="32" spans="1:16" ht="20.25" customHeight="1">
      <c r="A32" s="155" t="s">
        <v>195</v>
      </c>
      <c r="B32" s="158">
        <v>10</v>
      </c>
      <c r="C32" s="179">
        <v>-125590</v>
      </c>
      <c r="D32" s="179"/>
      <c r="E32" s="179">
        <v>50213</v>
      </c>
      <c r="F32" s="179"/>
      <c r="G32" s="215">
        <v>0</v>
      </c>
      <c r="H32" s="179"/>
      <c r="I32" s="215">
        <v>0</v>
      </c>
      <c r="L32" s="40"/>
    </row>
    <row r="33" spans="1:9" ht="20.25" customHeight="1">
      <c r="A33" s="152" t="s">
        <v>137</v>
      </c>
      <c r="B33" s="156"/>
      <c r="C33" s="101">
        <f>SUM(C31:C32)</f>
        <v>69833</v>
      </c>
      <c r="D33" s="119"/>
      <c r="E33" s="101">
        <f>SUM(E31:E32)</f>
        <v>12035</v>
      </c>
      <c r="F33" s="119"/>
      <c r="G33" s="101">
        <f>SUM(G31:G32)</f>
        <v>337254</v>
      </c>
      <c r="H33" s="119"/>
      <c r="I33" s="101">
        <f>SUM(I31:I32)</f>
        <v>-11218</v>
      </c>
    </row>
    <row r="35" spans="1:9" ht="20.25" customHeight="1">
      <c r="A35" s="344" t="s">
        <v>50</v>
      </c>
      <c r="B35" s="344"/>
      <c r="C35" s="344"/>
      <c r="D35" s="344"/>
      <c r="E35" s="344"/>
      <c r="F35" s="344"/>
      <c r="G35" s="344"/>
      <c r="H35" s="344"/>
      <c r="I35" s="344"/>
    </row>
    <row r="36" spans="1:9" s="147" customFormat="1" ht="20.25" customHeight="1">
      <c r="A36" s="343" t="s">
        <v>51</v>
      </c>
      <c r="B36" s="343"/>
      <c r="C36" s="343"/>
      <c r="D36" s="343"/>
      <c r="E36" s="343"/>
      <c r="F36" s="343"/>
      <c r="G36" s="343"/>
      <c r="H36" s="343"/>
      <c r="I36" s="343"/>
    </row>
    <row r="37" spans="1:9" s="149" customFormat="1" ht="20.25" customHeight="1">
      <c r="A37" s="337" t="s">
        <v>150</v>
      </c>
      <c r="B37" s="337"/>
      <c r="C37" s="337"/>
      <c r="D37" s="337"/>
      <c r="E37" s="337"/>
      <c r="F37" s="337"/>
      <c r="G37" s="337"/>
      <c r="H37" s="337"/>
      <c r="I37" s="337"/>
    </row>
    <row r="38" spans="1:9" s="150" customFormat="1" ht="20.25" customHeight="1">
      <c r="A38" s="152"/>
      <c r="B38" s="160"/>
      <c r="C38" s="152"/>
      <c r="D38" s="153"/>
      <c r="E38" s="152"/>
      <c r="F38" s="152"/>
      <c r="G38" s="152"/>
      <c r="H38" s="153"/>
      <c r="I38" s="152"/>
    </row>
    <row r="39" spans="1:9" s="152" customFormat="1" ht="20.25" customHeight="1">
      <c r="B39" s="160"/>
      <c r="C39" s="336" t="s">
        <v>53</v>
      </c>
      <c r="D39" s="336"/>
      <c r="E39" s="336"/>
      <c r="F39" s="154"/>
      <c r="G39" s="336" t="s">
        <v>54</v>
      </c>
      <c r="H39" s="336"/>
      <c r="I39" s="336"/>
    </row>
    <row r="40" spans="1:9" s="152" customFormat="1" ht="20.25" customHeight="1">
      <c r="B40" s="160"/>
      <c r="C40" s="336" t="s">
        <v>48</v>
      </c>
      <c r="D40" s="336"/>
      <c r="E40" s="336"/>
      <c r="F40" s="154"/>
      <c r="G40" s="336" t="s">
        <v>86</v>
      </c>
      <c r="H40" s="336"/>
      <c r="I40" s="336"/>
    </row>
    <row r="41" spans="1:9" s="152" customFormat="1" ht="20.25" customHeight="1">
      <c r="B41" s="160"/>
      <c r="C41" s="342" t="s">
        <v>87</v>
      </c>
      <c r="D41" s="342"/>
      <c r="E41" s="342"/>
      <c r="F41" s="157"/>
      <c r="G41" s="342" t="s">
        <v>87</v>
      </c>
      <c r="H41" s="342"/>
      <c r="I41" s="342"/>
    </row>
    <row r="42" spans="1:9" s="152" customFormat="1" ht="20.25" customHeight="1">
      <c r="A42" s="155"/>
      <c r="B42" s="209"/>
      <c r="C42" s="334" t="s">
        <v>85</v>
      </c>
      <c r="D42" s="335"/>
      <c r="E42" s="335"/>
      <c r="F42" s="157"/>
      <c r="G42" s="334" t="s">
        <v>85</v>
      </c>
      <c r="H42" s="335"/>
      <c r="I42" s="335"/>
    </row>
    <row r="43" spans="1:9" ht="20.25" customHeight="1">
      <c r="B43" s="158"/>
      <c r="C43" s="156">
        <v>2022</v>
      </c>
      <c r="E43" s="156">
        <v>2021</v>
      </c>
      <c r="F43" s="159"/>
      <c r="G43" s="156">
        <v>2022</v>
      </c>
      <c r="I43" s="156">
        <v>2021</v>
      </c>
    </row>
    <row r="44" spans="1:9" ht="20.25" customHeight="1">
      <c r="B44" s="230"/>
      <c r="C44" s="231"/>
      <c r="E44" s="231" t="s">
        <v>209</v>
      </c>
      <c r="F44" s="159"/>
      <c r="G44" s="231"/>
      <c r="I44" s="231" t="s">
        <v>209</v>
      </c>
    </row>
    <row r="45" spans="1:9" ht="20.25" customHeight="1">
      <c r="B45" s="158"/>
      <c r="C45" s="341" t="s">
        <v>59</v>
      </c>
      <c r="D45" s="342"/>
      <c r="E45" s="342"/>
      <c r="F45" s="342"/>
      <c r="G45" s="342"/>
      <c r="H45" s="342"/>
      <c r="I45" s="342"/>
    </row>
    <row r="46" spans="1:9" ht="20.25" customHeight="1">
      <c r="A46" s="185" t="s">
        <v>164</v>
      </c>
      <c r="B46" s="160"/>
      <c r="C46" s="186"/>
      <c r="D46" s="187"/>
      <c r="E46" s="186"/>
      <c r="F46" s="187"/>
      <c r="G46" s="187"/>
      <c r="H46" s="187"/>
      <c r="I46" s="187"/>
    </row>
    <row r="47" spans="1:9" ht="20.25" customHeight="1">
      <c r="A47" s="188" t="s">
        <v>100</v>
      </c>
      <c r="B47" s="216"/>
      <c r="C47" s="186"/>
      <c r="D47" s="187"/>
      <c r="E47" s="186"/>
      <c r="F47" s="187"/>
      <c r="G47" s="187"/>
      <c r="H47" s="187"/>
      <c r="I47" s="187"/>
    </row>
    <row r="48" spans="1:9" ht="20.25" customHeight="1">
      <c r="A48" s="189" t="s">
        <v>196</v>
      </c>
      <c r="B48" s="216"/>
      <c r="C48" s="163">
        <v>-1122</v>
      </c>
      <c r="D48" s="172"/>
      <c r="E48" s="163">
        <v>2225</v>
      </c>
      <c r="F48" s="172"/>
      <c r="G48" s="163">
        <v>-203</v>
      </c>
      <c r="H48" s="172"/>
      <c r="I48" s="163">
        <v>-77</v>
      </c>
    </row>
    <row r="49" spans="1:10" ht="20.25" customHeight="1">
      <c r="A49" s="189" t="s">
        <v>46</v>
      </c>
      <c r="B49" s="216"/>
      <c r="C49" s="173">
        <v>27688</v>
      </c>
      <c r="D49" s="172"/>
      <c r="E49" s="173">
        <v>31634</v>
      </c>
      <c r="F49" s="172"/>
      <c r="G49" s="199">
        <v>0</v>
      </c>
      <c r="H49" s="174"/>
      <c r="I49" s="225">
        <v>0</v>
      </c>
    </row>
    <row r="50" spans="1:10" ht="20.25" customHeight="1">
      <c r="A50" s="185" t="s">
        <v>101</v>
      </c>
      <c r="B50" s="216"/>
      <c r="C50" s="192">
        <f>SUM(C48:C49)</f>
        <v>26566</v>
      </c>
      <c r="D50" s="172"/>
      <c r="E50" s="165">
        <f>SUM(E48:E49)</f>
        <v>33859</v>
      </c>
      <c r="F50" s="172"/>
      <c r="G50" s="192">
        <f>SUM(G48:G49)</f>
        <v>-203</v>
      </c>
      <c r="H50" s="172"/>
      <c r="I50" s="165">
        <f>SUM(I48:I49)</f>
        <v>-77</v>
      </c>
    </row>
    <row r="51" spans="1:10" ht="20.25" customHeight="1">
      <c r="A51" s="185"/>
      <c r="B51" s="216"/>
      <c r="C51" s="163"/>
      <c r="D51" s="172"/>
      <c r="E51" s="163"/>
      <c r="F51" s="172"/>
      <c r="G51" s="163"/>
      <c r="H51" s="172"/>
      <c r="I51" s="163"/>
    </row>
    <row r="52" spans="1:10" ht="20.25" customHeight="1">
      <c r="A52" s="188" t="s">
        <v>102</v>
      </c>
      <c r="B52" s="216"/>
      <c r="C52" s="163"/>
      <c r="D52" s="172"/>
      <c r="E52" s="163"/>
      <c r="F52" s="172"/>
      <c r="G52" s="163"/>
      <c r="H52" s="172"/>
      <c r="I52" s="163"/>
    </row>
    <row r="53" spans="1:10" ht="20.25" customHeight="1">
      <c r="A53" s="193" t="s">
        <v>165</v>
      </c>
      <c r="B53" s="216"/>
      <c r="C53" s="163"/>
      <c r="D53" s="172"/>
      <c r="E53" s="163"/>
      <c r="F53" s="172"/>
      <c r="G53" s="163"/>
      <c r="H53" s="172"/>
      <c r="I53" s="163"/>
    </row>
    <row r="54" spans="1:10" ht="20.25" customHeight="1">
      <c r="A54" s="171" t="s">
        <v>166</v>
      </c>
      <c r="B54" s="216"/>
      <c r="C54" s="225">
        <v>0</v>
      </c>
      <c r="D54" s="172"/>
      <c r="E54" s="190">
        <v>-2428</v>
      </c>
      <c r="F54" s="172"/>
      <c r="G54" s="225">
        <v>0</v>
      </c>
      <c r="H54" s="174"/>
      <c r="I54" s="225">
        <v>0</v>
      </c>
    </row>
    <row r="55" spans="1:10" s="198" customFormat="1" ht="21" customHeight="1">
      <c r="A55" s="193" t="s">
        <v>205</v>
      </c>
      <c r="B55" s="194"/>
      <c r="C55" s="190">
        <v>21219</v>
      </c>
      <c r="D55" s="195"/>
      <c r="E55" s="223">
        <v>0</v>
      </c>
      <c r="F55" s="195"/>
      <c r="G55" s="223">
        <v>0</v>
      </c>
      <c r="H55" s="217"/>
      <c r="I55" s="223">
        <v>0</v>
      </c>
      <c r="J55" s="197"/>
    </row>
    <row r="56" spans="1:10" ht="20.25" customHeight="1">
      <c r="A56" s="185" t="s">
        <v>103</v>
      </c>
      <c r="B56" s="216"/>
      <c r="C56" s="211">
        <f>SUM(C54:C55)</f>
        <v>21219</v>
      </c>
      <c r="D56" s="174"/>
      <c r="E56" s="199">
        <f>E54</f>
        <v>-2428</v>
      </c>
      <c r="F56" s="174"/>
      <c r="G56" s="226">
        <f>G54</f>
        <v>0</v>
      </c>
      <c r="H56" s="172"/>
      <c r="I56" s="226">
        <f>I54</f>
        <v>0</v>
      </c>
    </row>
    <row r="57" spans="1:10" ht="20.25" customHeight="1">
      <c r="A57" s="157" t="s">
        <v>104</v>
      </c>
      <c r="B57" s="216"/>
      <c r="C57" s="108">
        <f>C50+C56</f>
        <v>47785</v>
      </c>
      <c r="D57" s="174"/>
      <c r="E57" s="199">
        <f>E50+E56</f>
        <v>31431</v>
      </c>
      <c r="F57" s="174"/>
      <c r="G57" s="108">
        <f>G50+G56</f>
        <v>-203</v>
      </c>
      <c r="H57" s="174"/>
      <c r="I57" s="199">
        <f>I50+I56</f>
        <v>-77</v>
      </c>
    </row>
    <row r="58" spans="1:10" ht="20.25" customHeight="1" thickBot="1">
      <c r="A58" s="185" t="s">
        <v>25</v>
      </c>
      <c r="B58" s="188"/>
      <c r="C58" s="200">
        <f>C57+C33</f>
        <v>117618</v>
      </c>
      <c r="D58" s="174"/>
      <c r="E58" s="200">
        <f>E57+E33</f>
        <v>43466</v>
      </c>
      <c r="F58" s="174"/>
      <c r="G58" s="200">
        <f>G57+G33</f>
        <v>337051</v>
      </c>
      <c r="H58" s="174"/>
      <c r="I58" s="200">
        <f>I57+I33</f>
        <v>-11295</v>
      </c>
    </row>
    <row r="59" spans="1:10" ht="20.25" customHeight="1" thickTop="1">
      <c r="B59" s="212"/>
      <c r="C59" s="153"/>
      <c r="D59" s="152"/>
      <c r="E59" s="153"/>
      <c r="F59" s="159"/>
      <c r="G59" s="153"/>
      <c r="H59" s="152"/>
      <c r="I59" s="153"/>
      <c r="J59" s="152"/>
    </row>
    <row r="60" spans="1:10" ht="20.25" customHeight="1">
      <c r="A60" s="157" t="s">
        <v>105</v>
      </c>
      <c r="B60" s="188"/>
    </row>
    <row r="61" spans="1:10" ht="20.25" customHeight="1" thickBot="1">
      <c r="A61" s="193" t="s">
        <v>167</v>
      </c>
      <c r="B61" s="153"/>
      <c r="C61" s="191">
        <v>0.56504243507056007</v>
      </c>
      <c r="D61" s="204"/>
      <c r="E61" s="205">
        <v>-0.11038716060097248</v>
      </c>
      <c r="F61" s="204"/>
      <c r="G61" s="191">
        <v>0.97512995603018415</v>
      </c>
      <c r="H61" s="204"/>
      <c r="I61" s="205">
        <v>-3.2435516989410371E-2</v>
      </c>
    </row>
    <row r="62" spans="1:10" ht="20.25" customHeight="1" thickTop="1" thickBot="1">
      <c r="A62" s="193" t="s">
        <v>199</v>
      </c>
      <c r="B62" s="158"/>
      <c r="C62" s="206">
        <v>-0.36312859499911293</v>
      </c>
      <c r="D62" s="204"/>
      <c r="E62" s="206">
        <v>0.14000000000000001</v>
      </c>
      <c r="F62" s="204"/>
      <c r="G62" s="222">
        <v>0</v>
      </c>
      <c r="H62" s="203"/>
      <c r="I62" s="222">
        <v>0</v>
      </c>
    </row>
    <row r="63" spans="1:10" ht="20.25" customHeight="1" thickTop="1">
      <c r="A63" s="193"/>
      <c r="B63" s="188"/>
      <c r="C63" s="207"/>
      <c r="D63" s="203"/>
      <c r="E63" s="207"/>
      <c r="F63" s="203"/>
      <c r="G63" s="207"/>
      <c r="H63" s="203"/>
      <c r="I63" s="207"/>
    </row>
    <row r="64" spans="1:10" ht="20.25" customHeight="1">
      <c r="B64" s="158"/>
      <c r="C64" s="187"/>
      <c r="D64" s="208"/>
      <c r="E64" s="187"/>
      <c r="F64" s="208"/>
      <c r="G64" s="187"/>
      <c r="H64" s="208"/>
      <c r="I64" s="187"/>
    </row>
    <row r="65" spans="2:9" ht="20.25" customHeight="1">
      <c r="B65" s="216"/>
      <c r="C65" s="187"/>
      <c r="D65" s="187"/>
      <c r="E65" s="187"/>
      <c r="F65" s="187"/>
      <c r="G65" s="187"/>
      <c r="H65" s="187"/>
      <c r="I65" s="187"/>
    </row>
  </sheetData>
  <mergeCells count="23">
    <mergeCell ref="G42:I42"/>
    <mergeCell ref="C11:I11"/>
    <mergeCell ref="A36:I36"/>
    <mergeCell ref="A37:I37"/>
    <mergeCell ref="C39:E39"/>
    <mergeCell ref="G39:I39"/>
    <mergeCell ref="A35:I35"/>
    <mergeCell ref="C45:I45"/>
    <mergeCell ref="C8:E8"/>
    <mergeCell ref="G8:I8"/>
    <mergeCell ref="A1:I1"/>
    <mergeCell ref="A3:I3"/>
    <mergeCell ref="C5:E5"/>
    <mergeCell ref="G5:I5"/>
    <mergeCell ref="C6:E6"/>
    <mergeCell ref="G6:I6"/>
    <mergeCell ref="C7:E7"/>
    <mergeCell ref="G7:I7"/>
    <mergeCell ref="C40:E40"/>
    <mergeCell ref="G40:I40"/>
    <mergeCell ref="C41:E41"/>
    <mergeCell ref="G41:I41"/>
    <mergeCell ref="C42:E42"/>
  </mergeCells>
  <pageMargins left="0.8" right="0.8" top="0.48" bottom="0.4" header="0.5" footer="0.5"/>
  <pageSetup paperSize="9" scale="67" firstPageNumber="7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3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34"/>
  <sheetViews>
    <sheetView topLeftCell="A22" zoomScale="66" zoomScaleNormal="66" workbookViewId="0"/>
  </sheetViews>
  <sheetFormatPr defaultColWidth="9.33203125" defaultRowHeight="21.6" customHeight="1"/>
  <cols>
    <col min="1" max="1" width="67.1640625" style="56" customWidth="1"/>
    <col min="2" max="2" width="9.1640625" style="69" bestFit="1" customWidth="1"/>
    <col min="3" max="3" width="1.5" style="70" customWidth="1"/>
    <col min="4" max="4" width="20.33203125" style="56" bestFit="1" customWidth="1"/>
    <col min="5" max="5" width="1.6640625" style="56" customWidth="1"/>
    <col min="6" max="6" width="21.1640625" style="56" customWidth="1"/>
    <col min="7" max="7" width="1.5" style="56" customWidth="1"/>
    <col min="8" max="8" width="17.1640625" style="56" bestFit="1" customWidth="1"/>
    <col min="9" max="9" width="1.6640625" style="56" customWidth="1"/>
    <col min="10" max="10" width="20.33203125" style="56" bestFit="1" customWidth="1"/>
    <col min="11" max="11" width="1.6640625" style="56" customWidth="1"/>
    <col min="12" max="12" width="24.1640625" style="56" customWidth="1"/>
    <col min="13" max="13" width="1.6640625" style="56" customWidth="1"/>
    <col min="14" max="14" width="18.5" style="56" customWidth="1"/>
    <col min="15" max="15" width="1.6640625" style="56" customWidth="1"/>
    <col min="16" max="16" width="20.83203125" style="56" bestFit="1" customWidth="1"/>
    <col min="17" max="17" width="1.6640625" style="56" customWidth="1"/>
    <col min="18" max="18" width="24.6640625" style="56" customWidth="1"/>
    <col min="19" max="19" width="1.6640625" style="56" customWidth="1"/>
    <col min="20" max="20" width="23.5" style="56" bestFit="1" customWidth="1"/>
    <col min="21" max="21" width="1.6640625" style="56" customWidth="1"/>
    <col min="22" max="22" width="22.6640625" style="56" customWidth="1"/>
    <col min="23" max="23" width="9.33203125" style="56"/>
    <col min="24" max="24" width="11.1640625" style="56" bestFit="1" customWidth="1"/>
    <col min="25" max="16384" width="9.33203125" style="56"/>
  </cols>
  <sheetData>
    <row r="1" spans="1:22" ht="21.6" customHeight="1">
      <c r="A1" s="6" t="s">
        <v>50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ht="21.6" customHeight="1">
      <c r="A2" s="94" t="s">
        <v>51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22" s="59" customFormat="1" ht="21.6" customHeight="1">
      <c r="A3" s="92" t="s">
        <v>92</v>
      </c>
      <c r="B3" s="58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</row>
    <row r="4" spans="1:22" ht="21.6" customHeight="1">
      <c r="A4" s="6" t="s">
        <v>58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s="5" customFormat="1" ht="21.6" customHeight="1">
      <c r="B5" s="60"/>
      <c r="C5" s="95"/>
      <c r="D5" s="328" t="s">
        <v>107</v>
      </c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</row>
    <row r="6" spans="1:22" s="5" customFormat="1" ht="21.6" customHeight="1">
      <c r="B6" s="60"/>
      <c r="C6" s="95"/>
      <c r="D6" s="95"/>
      <c r="E6" s="95"/>
      <c r="F6" s="95"/>
      <c r="G6" s="95"/>
      <c r="H6" s="346" t="s">
        <v>26</v>
      </c>
      <c r="I6" s="346"/>
      <c r="J6" s="346"/>
      <c r="K6" s="95"/>
      <c r="L6" s="345" t="s">
        <v>82</v>
      </c>
      <c r="M6" s="345"/>
      <c r="N6" s="345"/>
      <c r="O6" s="345"/>
      <c r="P6" s="345"/>
      <c r="Q6" s="345"/>
      <c r="R6" s="345"/>
      <c r="S6" s="345"/>
      <c r="T6" s="345"/>
      <c r="U6" s="95"/>
      <c r="V6" s="95"/>
    </row>
    <row r="7" spans="1:22" s="5" customFormat="1" ht="21.6" customHeight="1">
      <c r="B7" s="60"/>
      <c r="C7" s="95"/>
      <c r="D7" s="50"/>
      <c r="E7" s="95"/>
      <c r="F7" s="95"/>
      <c r="G7" s="61"/>
      <c r="H7" s="50"/>
      <c r="I7" s="50"/>
      <c r="J7" s="50"/>
      <c r="K7" s="62"/>
      <c r="L7" s="95" t="s">
        <v>108</v>
      </c>
      <c r="M7" s="95"/>
      <c r="N7" s="50"/>
      <c r="O7" s="95"/>
      <c r="Q7" s="95"/>
      <c r="S7" s="95"/>
      <c r="T7" s="95" t="s">
        <v>37</v>
      </c>
      <c r="U7" s="95"/>
      <c r="V7" s="50"/>
    </row>
    <row r="8" spans="1:22" s="5" customFormat="1" ht="21.6" customHeight="1">
      <c r="B8" s="60"/>
      <c r="C8" s="95"/>
      <c r="D8" s="50"/>
      <c r="E8" s="95"/>
      <c r="F8" s="95"/>
      <c r="G8" s="61"/>
      <c r="H8" s="50"/>
      <c r="I8" s="50"/>
      <c r="J8" s="50"/>
      <c r="K8" s="62"/>
      <c r="L8" s="95" t="s">
        <v>109</v>
      </c>
      <c r="M8" s="95"/>
      <c r="N8" s="50"/>
      <c r="O8" s="95"/>
      <c r="Q8" s="95"/>
      <c r="S8" s="95"/>
      <c r="T8" s="95" t="s">
        <v>110</v>
      </c>
      <c r="U8" s="95"/>
      <c r="V8" s="50"/>
    </row>
    <row r="9" spans="1:22" s="5" customFormat="1" ht="21.6" customHeight="1">
      <c r="B9" s="60"/>
      <c r="C9" s="95"/>
      <c r="E9" s="95"/>
      <c r="F9" s="50"/>
      <c r="G9" s="50"/>
      <c r="H9" s="50"/>
      <c r="I9" s="50"/>
      <c r="J9" s="50"/>
      <c r="K9" s="95"/>
      <c r="L9" s="95" t="s">
        <v>111</v>
      </c>
      <c r="M9" s="95"/>
      <c r="O9" s="95"/>
      <c r="P9" s="95" t="s">
        <v>112</v>
      </c>
      <c r="Q9" s="95"/>
      <c r="S9" s="95"/>
      <c r="T9" s="95" t="s">
        <v>170</v>
      </c>
      <c r="U9" s="95"/>
    </row>
    <row r="10" spans="1:22" s="5" customFormat="1" ht="21.6" customHeight="1">
      <c r="B10" s="60"/>
      <c r="C10" s="95"/>
      <c r="D10" s="95" t="s">
        <v>10</v>
      </c>
      <c r="E10" s="95"/>
      <c r="G10" s="50"/>
      <c r="I10" s="50"/>
      <c r="J10" s="50"/>
      <c r="K10" s="95"/>
      <c r="L10" s="95" t="s">
        <v>113</v>
      </c>
      <c r="M10" s="95"/>
      <c r="N10" s="95" t="s">
        <v>200</v>
      </c>
      <c r="O10" s="95"/>
      <c r="P10" s="95" t="s">
        <v>114</v>
      </c>
      <c r="Q10" s="95"/>
      <c r="R10" s="95" t="s">
        <v>115</v>
      </c>
      <c r="S10" s="95"/>
      <c r="T10" s="95" t="s">
        <v>116</v>
      </c>
      <c r="U10" s="95"/>
      <c r="V10" s="95"/>
    </row>
    <row r="11" spans="1:22" s="5" customFormat="1" ht="21.6" customHeight="1">
      <c r="B11" s="60"/>
      <c r="C11" s="95"/>
      <c r="D11" s="95" t="s">
        <v>1</v>
      </c>
      <c r="E11" s="95"/>
      <c r="F11" s="95" t="s">
        <v>117</v>
      </c>
      <c r="G11" s="50"/>
      <c r="H11" s="95"/>
      <c r="I11" s="50"/>
      <c r="J11" s="50"/>
      <c r="K11" s="95"/>
      <c r="L11" s="95" t="s">
        <v>118</v>
      </c>
      <c r="M11" s="95"/>
      <c r="N11" s="95" t="s">
        <v>119</v>
      </c>
      <c r="O11" s="95"/>
      <c r="P11" s="95" t="s">
        <v>23</v>
      </c>
      <c r="Q11" s="95"/>
      <c r="R11" s="95" t="s">
        <v>120</v>
      </c>
      <c r="S11" s="95"/>
      <c r="T11" s="95" t="s">
        <v>121</v>
      </c>
      <c r="U11" s="95"/>
      <c r="V11" s="95" t="s">
        <v>4</v>
      </c>
    </row>
    <row r="12" spans="1:22" s="5" customFormat="1" ht="21.6" customHeight="1">
      <c r="B12" s="55" t="s">
        <v>27</v>
      </c>
      <c r="C12" s="50"/>
      <c r="D12" s="95" t="s">
        <v>2</v>
      </c>
      <c r="E12" s="95"/>
      <c r="F12" s="95" t="s">
        <v>122</v>
      </c>
      <c r="G12" s="95"/>
      <c r="H12" s="95" t="s">
        <v>12</v>
      </c>
      <c r="I12" s="95"/>
      <c r="J12" s="95" t="s">
        <v>3</v>
      </c>
      <c r="K12" s="95"/>
      <c r="L12" s="95" t="s">
        <v>123</v>
      </c>
      <c r="M12" s="95"/>
      <c r="N12" s="95" t="s">
        <v>207</v>
      </c>
      <c r="O12" s="95"/>
      <c r="P12" s="95" t="s">
        <v>18</v>
      </c>
      <c r="Q12" s="95"/>
      <c r="R12" s="95" t="s">
        <v>48</v>
      </c>
      <c r="S12" s="95"/>
      <c r="T12" s="95" t="s">
        <v>49</v>
      </c>
      <c r="U12" s="95"/>
      <c r="V12" s="95" t="s">
        <v>124</v>
      </c>
    </row>
    <row r="13" spans="1:22" s="5" customFormat="1" ht="21.6" customHeight="1">
      <c r="B13" s="63"/>
      <c r="C13" s="95"/>
      <c r="D13" s="333" t="s">
        <v>59</v>
      </c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</row>
    <row r="14" spans="1:22" s="5" customFormat="1" ht="21.6" customHeight="1">
      <c r="A14" s="64" t="s">
        <v>93</v>
      </c>
      <c r="B14" s="65"/>
      <c r="C14" s="66"/>
    </row>
    <row r="15" spans="1:22" s="5" customFormat="1" ht="21.6" customHeight="1">
      <c r="A15" s="52" t="s">
        <v>125</v>
      </c>
      <c r="B15" s="60"/>
      <c r="C15" s="66"/>
      <c r="D15" s="111">
        <v>1729277</v>
      </c>
      <c r="E15" s="111"/>
      <c r="F15" s="111">
        <v>208455</v>
      </c>
      <c r="G15" s="111"/>
      <c r="H15" s="111">
        <v>61000</v>
      </c>
      <c r="I15" s="111"/>
      <c r="J15" s="111">
        <v>1164954</v>
      </c>
      <c r="K15" s="111"/>
      <c r="L15" s="111">
        <v>-6148</v>
      </c>
      <c r="M15" s="111"/>
      <c r="N15" s="111">
        <v>-33956</v>
      </c>
      <c r="O15" s="111"/>
      <c r="P15" s="111">
        <v>3509</v>
      </c>
      <c r="Q15" s="111"/>
      <c r="R15" s="111">
        <v>-306624</v>
      </c>
      <c r="S15" s="111"/>
      <c r="T15" s="111">
        <v>-14077</v>
      </c>
      <c r="U15" s="111"/>
      <c r="V15" s="111">
        <f>SUM(D15:T15)</f>
        <v>2806390</v>
      </c>
    </row>
    <row r="16" spans="1:22" s="5" customFormat="1" ht="21.6" customHeight="1">
      <c r="A16" s="50" t="s">
        <v>126</v>
      </c>
      <c r="B16" s="67"/>
      <c r="D16" s="112"/>
      <c r="E16" s="113"/>
      <c r="F16" s="112"/>
      <c r="G16" s="113"/>
      <c r="H16" s="112"/>
      <c r="I16" s="113"/>
      <c r="J16" s="114"/>
      <c r="K16" s="113"/>
      <c r="L16" s="113"/>
      <c r="M16" s="113"/>
      <c r="N16" s="112"/>
      <c r="O16" s="113"/>
      <c r="P16" s="112"/>
      <c r="Q16" s="113"/>
      <c r="R16" s="113"/>
      <c r="S16" s="113"/>
      <c r="T16" s="113"/>
      <c r="U16" s="113"/>
      <c r="V16" s="113"/>
    </row>
    <row r="17" spans="1:24" s="5" customFormat="1" ht="21.6" customHeight="1">
      <c r="A17" s="50" t="s">
        <v>134</v>
      </c>
      <c r="B17" s="67"/>
      <c r="D17" s="113">
        <v>0</v>
      </c>
      <c r="E17" s="113"/>
      <c r="F17" s="113">
        <v>0</v>
      </c>
      <c r="G17" s="111"/>
      <c r="H17" s="112">
        <v>0</v>
      </c>
      <c r="I17" s="113"/>
      <c r="J17" s="113">
        <v>12035</v>
      </c>
      <c r="K17" s="113"/>
      <c r="L17" s="112">
        <v>0</v>
      </c>
      <c r="M17" s="113"/>
      <c r="N17" s="112">
        <v>0</v>
      </c>
      <c r="O17" s="113"/>
      <c r="P17" s="112">
        <v>0</v>
      </c>
      <c r="Q17" s="113"/>
      <c r="R17" s="112">
        <v>0</v>
      </c>
      <c r="S17" s="113"/>
      <c r="T17" s="112">
        <v>0</v>
      </c>
      <c r="U17" s="113"/>
      <c r="V17" s="113">
        <f t="shared" ref="V17:V18" si="0">SUM(D17:T17)</f>
        <v>12035</v>
      </c>
      <c r="X17" s="68"/>
    </row>
    <row r="18" spans="1:24" s="5" customFormat="1" ht="21.6" customHeight="1">
      <c r="A18" s="50" t="s">
        <v>128</v>
      </c>
      <c r="B18" s="67"/>
      <c r="D18" s="115">
        <v>0</v>
      </c>
      <c r="E18" s="113"/>
      <c r="F18" s="115">
        <v>0</v>
      </c>
      <c r="G18" s="113"/>
      <c r="H18" s="115">
        <v>0</v>
      </c>
      <c r="I18" s="113"/>
      <c r="J18" s="115">
        <v>0</v>
      </c>
      <c r="K18" s="113"/>
      <c r="L18" s="115">
        <v>2225</v>
      </c>
      <c r="M18" s="113"/>
      <c r="N18" s="115">
        <v>0</v>
      </c>
      <c r="O18" s="113"/>
      <c r="P18" s="115">
        <v>0</v>
      </c>
      <c r="Q18" s="113"/>
      <c r="R18" s="115">
        <v>31634</v>
      </c>
      <c r="S18" s="113"/>
      <c r="T18" s="115">
        <v>-2428</v>
      </c>
      <c r="U18" s="113"/>
      <c r="V18" s="115">
        <f t="shared" si="0"/>
        <v>31431</v>
      </c>
    </row>
    <row r="19" spans="1:24" s="4" customFormat="1" ht="21.6" customHeight="1">
      <c r="A19" s="52" t="s">
        <v>25</v>
      </c>
      <c r="B19" s="67"/>
      <c r="D19" s="116">
        <f>SUM(D17:D18)</f>
        <v>0</v>
      </c>
      <c r="E19" s="111"/>
      <c r="F19" s="116">
        <f>SUM(F18:F18)</f>
        <v>0</v>
      </c>
      <c r="G19" s="111"/>
      <c r="H19" s="116">
        <f>SUM(H17:H18)</f>
        <v>0</v>
      </c>
      <c r="I19" s="111"/>
      <c r="J19" s="116">
        <f>SUM(J17:J18)</f>
        <v>12035</v>
      </c>
      <c r="K19" s="111"/>
      <c r="L19" s="116">
        <f>SUM(L17:L18)</f>
        <v>2225</v>
      </c>
      <c r="M19" s="111"/>
      <c r="N19" s="116">
        <f>SUM(N17:N18)</f>
        <v>0</v>
      </c>
      <c r="O19" s="111"/>
      <c r="P19" s="116">
        <f>SUM(P17:P18)</f>
        <v>0</v>
      </c>
      <c r="Q19" s="111"/>
      <c r="R19" s="116">
        <f>SUM(R17:R18)</f>
        <v>31634</v>
      </c>
      <c r="S19" s="111"/>
      <c r="T19" s="116">
        <f>SUM(T17:T18)</f>
        <v>-2428</v>
      </c>
      <c r="U19" s="111"/>
      <c r="V19" s="116">
        <f>SUM(V17:V18)</f>
        <v>43466</v>
      </c>
    </row>
    <row r="20" spans="1:24" s="5" customFormat="1" ht="21" customHeight="1">
      <c r="A20" s="50" t="s">
        <v>206</v>
      </c>
      <c r="B20" s="93">
        <v>11</v>
      </c>
      <c r="D20" s="115">
        <v>0</v>
      </c>
      <c r="E20" s="112"/>
      <c r="F20" s="112">
        <v>0</v>
      </c>
      <c r="G20" s="113"/>
      <c r="H20" s="112">
        <v>0</v>
      </c>
      <c r="I20" s="112"/>
      <c r="J20" s="113">
        <v>-172926</v>
      </c>
      <c r="K20" s="113"/>
      <c r="L20" s="112">
        <v>0</v>
      </c>
      <c r="M20" s="113"/>
      <c r="N20" s="112">
        <v>0</v>
      </c>
      <c r="O20" s="113"/>
      <c r="P20" s="112">
        <v>0</v>
      </c>
      <c r="Q20" s="112"/>
      <c r="R20" s="112">
        <v>0</v>
      </c>
      <c r="S20" s="112"/>
      <c r="T20" s="112">
        <v>0</v>
      </c>
      <c r="U20" s="113"/>
      <c r="V20" s="113">
        <f>SUM(D20:J20)</f>
        <v>-172926</v>
      </c>
    </row>
    <row r="21" spans="1:24" s="5" customFormat="1" ht="21.6" customHeight="1" thickBot="1">
      <c r="A21" s="52" t="s">
        <v>135</v>
      </c>
      <c r="B21" s="42"/>
      <c r="D21" s="117">
        <f>SUM(D15,D19:D20)</f>
        <v>1729277</v>
      </c>
      <c r="E21" s="111"/>
      <c r="F21" s="117">
        <f>SUM(F15,F19:F20)</f>
        <v>208455</v>
      </c>
      <c r="G21" s="111"/>
      <c r="H21" s="117">
        <f>SUM(H15,H19:H20)</f>
        <v>61000</v>
      </c>
      <c r="I21" s="118"/>
      <c r="J21" s="117">
        <f>SUM(J15,J19:J20)</f>
        <v>1004063</v>
      </c>
      <c r="K21" s="111"/>
      <c r="L21" s="117">
        <f>SUM(L15,L19:L20)</f>
        <v>-3923</v>
      </c>
      <c r="M21" s="111"/>
      <c r="N21" s="117">
        <f>SUM(N15,N19:N20)</f>
        <v>-33956</v>
      </c>
      <c r="O21" s="111"/>
      <c r="P21" s="117">
        <f>SUM(P15,P19:P20)</f>
        <v>3509</v>
      </c>
      <c r="Q21" s="111"/>
      <c r="R21" s="117">
        <f>SUM(R15,R19:R20)</f>
        <v>-274990</v>
      </c>
      <c r="S21" s="111"/>
      <c r="T21" s="117">
        <f>SUM(T15,T19:T20)</f>
        <v>-16505</v>
      </c>
      <c r="U21" s="111"/>
      <c r="V21" s="117">
        <f>SUM(V15,V19:V20)</f>
        <v>2676930</v>
      </c>
    </row>
    <row r="22" spans="1:24" s="5" customFormat="1" ht="21.6" customHeight="1" thickTop="1">
      <c r="A22" s="52"/>
      <c r="B22" s="42"/>
      <c r="D22" s="111"/>
      <c r="E22" s="111"/>
      <c r="F22" s="111"/>
      <c r="G22" s="111"/>
      <c r="H22" s="111"/>
      <c r="I22" s="118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</row>
    <row r="23" spans="1:24" s="5" customFormat="1" ht="21.6" customHeight="1">
      <c r="A23" s="64" t="s">
        <v>94</v>
      </c>
      <c r="B23" s="60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</row>
    <row r="24" spans="1:24" s="5" customFormat="1" ht="21.6" customHeight="1">
      <c r="A24" s="52" t="s">
        <v>129</v>
      </c>
      <c r="B24" s="60"/>
      <c r="C24" s="66"/>
      <c r="D24" s="111">
        <v>1729277</v>
      </c>
      <c r="E24" s="113"/>
      <c r="F24" s="111">
        <f>F21</f>
        <v>208455</v>
      </c>
      <c r="G24" s="111"/>
      <c r="H24" s="111">
        <v>65000</v>
      </c>
      <c r="I24" s="111"/>
      <c r="J24" s="111">
        <v>936011</v>
      </c>
      <c r="K24" s="111"/>
      <c r="L24" s="111">
        <v>-16805</v>
      </c>
      <c r="M24" s="111"/>
      <c r="N24" s="111">
        <v>-29993</v>
      </c>
      <c r="O24" s="111"/>
      <c r="P24" s="111">
        <v>6340</v>
      </c>
      <c r="Q24" s="111"/>
      <c r="R24" s="111">
        <v>-275079</v>
      </c>
      <c r="S24" s="111"/>
      <c r="T24" s="111">
        <v>-5939</v>
      </c>
      <c r="U24" s="111"/>
      <c r="V24" s="111">
        <f>SUM(D24:T24)</f>
        <v>2617267</v>
      </c>
    </row>
    <row r="25" spans="1:24" s="5" customFormat="1" ht="21.6" customHeight="1">
      <c r="A25" s="50" t="s">
        <v>126</v>
      </c>
      <c r="B25" s="67"/>
      <c r="D25" s="113"/>
      <c r="E25" s="113"/>
      <c r="F25" s="112"/>
      <c r="G25" s="113"/>
      <c r="H25" s="112"/>
      <c r="I25" s="113"/>
      <c r="J25" s="112"/>
      <c r="K25" s="113"/>
      <c r="L25" s="113"/>
      <c r="M25" s="113"/>
      <c r="N25" s="112"/>
      <c r="O25" s="113"/>
      <c r="P25" s="112"/>
      <c r="Q25" s="113"/>
      <c r="R25" s="113"/>
      <c r="S25" s="113"/>
      <c r="T25" s="113"/>
      <c r="U25" s="113"/>
      <c r="V25" s="113"/>
    </row>
    <row r="26" spans="1:24" s="5" customFormat="1" ht="21.6" customHeight="1">
      <c r="A26" s="50" t="s">
        <v>134</v>
      </c>
      <c r="B26" s="67"/>
      <c r="D26" s="112">
        <v>0</v>
      </c>
      <c r="E26" s="113"/>
      <c r="F26" s="112">
        <v>0</v>
      </c>
      <c r="G26" s="113"/>
      <c r="H26" s="112">
        <v>0</v>
      </c>
      <c r="I26" s="113"/>
      <c r="J26" s="105">
        <f>'income 6 months'!C33</f>
        <v>69833</v>
      </c>
      <c r="K26" s="113"/>
      <c r="L26" s="113">
        <v>0</v>
      </c>
      <c r="M26" s="113"/>
      <c r="N26" s="112">
        <v>0</v>
      </c>
      <c r="O26" s="113"/>
      <c r="P26" s="112">
        <v>0</v>
      </c>
      <c r="Q26" s="113"/>
      <c r="R26" s="112">
        <v>0</v>
      </c>
      <c r="S26" s="113"/>
      <c r="T26" s="112">
        <v>0</v>
      </c>
      <c r="U26" s="113"/>
      <c r="V26" s="111">
        <f t="shared" ref="V26:V29" si="1">SUM(D26:T26)</f>
        <v>69833</v>
      </c>
    </row>
    <row r="27" spans="1:24" s="5" customFormat="1" ht="21.6" customHeight="1">
      <c r="A27" s="50" t="s">
        <v>128</v>
      </c>
      <c r="B27" s="67"/>
      <c r="D27" s="115">
        <v>0</v>
      </c>
      <c r="E27" s="113"/>
      <c r="F27" s="115">
        <v>0</v>
      </c>
      <c r="G27" s="113"/>
      <c r="H27" s="115">
        <v>0</v>
      </c>
      <c r="I27" s="113"/>
      <c r="J27" s="115">
        <v>-12516</v>
      </c>
      <c r="K27" s="113"/>
      <c r="L27" s="115">
        <f>'income 6 months'!C48</f>
        <v>-1122</v>
      </c>
      <c r="M27" s="113"/>
      <c r="N27" s="115">
        <f>'income 6 months'!C55</f>
        <v>21219</v>
      </c>
      <c r="O27" s="113"/>
      <c r="P27" s="115">
        <v>0</v>
      </c>
      <c r="Q27" s="113"/>
      <c r="R27" s="115">
        <f>'income 6 months'!C49</f>
        <v>27688</v>
      </c>
      <c r="S27" s="113"/>
      <c r="T27" s="115">
        <v>0</v>
      </c>
      <c r="U27" s="113"/>
      <c r="V27" s="116">
        <f t="shared" si="1"/>
        <v>35269</v>
      </c>
      <c r="W27" s="87"/>
    </row>
    <row r="28" spans="1:24" s="4" customFormat="1" ht="21.6" customHeight="1">
      <c r="A28" s="52" t="s">
        <v>25</v>
      </c>
      <c r="B28" s="67"/>
      <c r="D28" s="116">
        <f>SUM(D26:D27)</f>
        <v>0</v>
      </c>
      <c r="E28" s="111"/>
      <c r="F28" s="116">
        <f>SUM(F26:F27)</f>
        <v>0</v>
      </c>
      <c r="G28" s="111"/>
      <c r="H28" s="116">
        <f>SUM(H26:H27)</f>
        <v>0</v>
      </c>
      <c r="I28" s="111"/>
      <c r="J28" s="116">
        <f>SUM(J26:J27)</f>
        <v>57317</v>
      </c>
      <c r="K28" s="111"/>
      <c r="L28" s="116">
        <f>SUM(L26:L27)</f>
        <v>-1122</v>
      </c>
      <c r="M28" s="111"/>
      <c r="N28" s="116">
        <f>SUM(N26:N27)</f>
        <v>21219</v>
      </c>
      <c r="O28" s="111"/>
      <c r="P28" s="116">
        <f>SUM(P26:P27)</f>
        <v>0</v>
      </c>
      <c r="Q28" s="111"/>
      <c r="R28" s="116">
        <f>SUM(R26:R27)</f>
        <v>27688</v>
      </c>
      <c r="S28" s="111"/>
      <c r="T28" s="116">
        <f>SUM(T26:T27)</f>
        <v>0</v>
      </c>
      <c r="U28" s="116"/>
      <c r="V28" s="116">
        <f t="shared" si="1"/>
        <v>105102</v>
      </c>
    </row>
    <row r="29" spans="1:24" s="5" customFormat="1" ht="21" customHeight="1">
      <c r="A29" s="50" t="s">
        <v>206</v>
      </c>
      <c r="B29" s="93">
        <v>11</v>
      </c>
      <c r="D29" s="115">
        <v>0</v>
      </c>
      <c r="E29" s="112"/>
      <c r="F29" s="112">
        <v>0</v>
      </c>
      <c r="G29" s="113"/>
      <c r="H29" s="112">
        <v>0</v>
      </c>
      <c r="I29" s="112"/>
      <c r="J29" s="115">
        <v>-172926</v>
      </c>
      <c r="K29" s="113"/>
      <c r="L29" s="112">
        <v>0</v>
      </c>
      <c r="M29" s="113"/>
      <c r="N29" s="112">
        <v>0</v>
      </c>
      <c r="O29" s="113"/>
      <c r="P29" s="112">
        <v>0</v>
      </c>
      <c r="Q29" s="112"/>
      <c r="R29" s="112">
        <v>0</v>
      </c>
      <c r="S29" s="112"/>
      <c r="T29" s="112">
        <v>0</v>
      </c>
      <c r="U29" s="113"/>
      <c r="V29" s="115">
        <f t="shared" si="1"/>
        <v>-172926</v>
      </c>
    </row>
    <row r="30" spans="1:24" s="5" customFormat="1" ht="21.6" customHeight="1" thickBot="1">
      <c r="A30" s="52" t="s">
        <v>136</v>
      </c>
      <c r="B30" s="42"/>
      <c r="D30" s="117">
        <f>SUM(D24,D28:D28)-D29</f>
        <v>1729277</v>
      </c>
      <c r="E30" s="111"/>
      <c r="F30" s="117">
        <f>SUM(F24,F28:F28)-F29</f>
        <v>208455</v>
      </c>
      <c r="G30" s="111"/>
      <c r="H30" s="117">
        <f>SUM(H24,H28:H28)-H29</f>
        <v>65000</v>
      </c>
      <c r="I30" s="118"/>
      <c r="J30" s="117">
        <f>SUM(J24,J28:J28)+J29</f>
        <v>820402</v>
      </c>
      <c r="K30" s="111"/>
      <c r="L30" s="117">
        <f>SUM(L24,L28:L28)-L29</f>
        <v>-17927</v>
      </c>
      <c r="M30" s="111"/>
      <c r="N30" s="117">
        <f>SUM(N24,N28:N28)-N29</f>
        <v>-8774</v>
      </c>
      <c r="O30" s="111"/>
      <c r="P30" s="117">
        <f>SUM(P24,P28:P28)-P29</f>
        <v>6340</v>
      </c>
      <c r="Q30" s="111"/>
      <c r="R30" s="117">
        <f>SUM(R24,R28:R28)-R29</f>
        <v>-247391</v>
      </c>
      <c r="S30" s="111"/>
      <c r="T30" s="117">
        <f>SUM(T24,T28:T28)-T29</f>
        <v>-5939</v>
      </c>
      <c r="U30" s="111"/>
      <c r="V30" s="117">
        <f>SUM(V24,V28:V28)+V29</f>
        <v>2549443</v>
      </c>
    </row>
    <row r="31" spans="1:24" ht="21.6" customHeight="1" thickTop="1"/>
    <row r="34" spans="3:3" ht="21.6" customHeight="1">
      <c r="C34" s="56"/>
    </row>
  </sheetData>
  <mergeCells count="4">
    <mergeCell ref="D13:V13"/>
    <mergeCell ref="D5:V5"/>
    <mergeCell ref="L6:T6"/>
    <mergeCell ref="H6:J6"/>
  </mergeCells>
  <pageMargins left="0.5" right="0.5" top="0.48" bottom="0.4" header="0.5" footer="0.5"/>
  <pageSetup paperSize="9" scale="53" firstPageNumber="9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2"/>
  <sheetViews>
    <sheetView zoomScale="70" zoomScaleNormal="70" zoomScaleSheetLayoutView="88" workbookViewId="0"/>
  </sheetViews>
  <sheetFormatPr defaultColWidth="9.33203125" defaultRowHeight="21.6" customHeight="1"/>
  <cols>
    <col min="1" max="1" width="52.6640625" style="56" customWidth="1"/>
    <col min="2" max="2" width="10.5" style="69" customWidth="1"/>
    <col min="3" max="3" width="15.6640625" style="56" customWidth="1"/>
    <col min="4" max="4" width="2.33203125" style="56" customWidth="1"/>
    <col min="5" max="5" width="20.1640625" style="56" customWidth="1"/>
    <col min="6" max="6" width="2.33203125" style="56" customWidth="1"/>
    <col min="7" max="7" width="16.6640625" style="56" customWidth="1"/>
    <col min="8" max="8" width="2.33203125" style="56" customWidth="1"/>
    <col min="9" max="9" width="17.33203125" style="56" customWidth="1"/>
    <col min="10" max="10" width="2.33203125" style="56" customWidth="1"/>
    <col min="11" max="11" width="21.6640625" style="56" customWidth="1"/>
    <col min="12" max="12" width="2.5" style="86" customWidth="1"/>
    <col min="13" max="13" width="22.1640625" style="86" customWidth="1"/>
    <col min="14" max="14" width="2.33203125" style="56" customWidth="1"/>
    <col min="15" max="15" width="16.6640625" style="56" customWidth="1"/>
    <col min="16" max="16384" width="9.33203125" style="56"/>
  </cols>
  <sheetData>
    <row r="1" spans="1:15" ht="21.6" customHeight="1">
      <c r="A1" s="6" t="s">
        <v>50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6" customHeight="1">
      <c r="A2" s="57" t="s">
        <v>51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21.6" customHeight="1">
      <c r="A3" s="44" t="s">
        <v>92</v>
      </c>
      <c r="B3" s="71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s="5" customFormat="1" ht="21.6" customHeight="1">
      <c r="A4" s="72"/>
      <c r="B4" s="55"/>
      <c r="C4" s="72"/>
      <c r="D4" s="72"/>
      <c r="E4" s="72"/>
      <c r="F4" s="72"/>
      <c r="G4" s="72"/>
      <c r="H4" s="72"/>
      <c r="I4" s="72" t="s">
        <v>58</v>
      </c>
      <c r="J4" s="72"/>
      <c r="K4" s="72"/>
      <c r="L4" s="72"/>
      <c r="M4" s="72"/>
      <c r="O4" s="72" t="s">
        <v>58</v>
      </c>
    </row>
    <row r="5" spans="1:15" s="5" customFormat="1" ht="21.6" customHeight="1">
      <c r="A5" s="4"/>
      <c r="B5" s="60"/>
      <c r="C5" s="328" t="s">
        <v>130</v>
      </c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</row>
    <row r="6" spans="1:15" s="5" customFormat="1" ht="21.6" customHeight="1">
      <c r="A6" s="4"/>
      <c r="B6" s="60"/>
      <c r="C6" s="73"/>
      <c r="D6" s="73"/>
      <c r="E6" s="73"/>
      <c r="F6" s="73"/>
      <c r="G6" s="346" t="s">
        <v>26</v>
      </c>
      <c r="H6" s="346"/>
      <c r="I6" s="346"/>
      <c r="J6" s="73"/>
      <c r="K6" s="348" t="s">
        <v>82</v>
      </c>
      <c r="L6" s="348"/>
      <c r="M6" s="348"/>
      <c r="N6" s="74"/>
      <c r="O6" s="74"/>
    </row>
    <row r="7" spans="1:15" s="5" customFormat="1" ht="21" customHeight="1">
      <c r="A7" s="4"/>
      <c r="B7" s="60"/>
      <c r="D7" s="46"/>
      <c r="E7" s="46"/>
      <c r="F7" s="61"/>
      <c r="G7" s="50"/>
      <c r="H7" s="50"/>
      <c r="I7" s="50"/>
      <c r="J7" s="61"/>
      <c r="K7" s="46" t="s">
        <v>131</v>
      </c>
      <c r="L7" s="46"/>
      <c r="M7" s="75"/>
      <c r="N7" s="62"/>
    </row>
    <row r="8" spans="1:15" s="5" customFormat="1" ht="21" customHeight="1">
      <c r="A8" s="4"/>
      <c r="B8" s="60"/>
      <c r="C8" s="46"/>
      <c r="D8" s="46"/>
      <c r="E8" s="46"/>
      <c r="F8" s="61"/>
      <c r="G8" s="50"/>
      <c r="H8" s="50"/>
      <c r="I8" s="50"/>
      <c r="J8" s="61"/>
      <c r="K8" s="46" t="s">
        <v>109</v>
      </c>
      <c r="L8" s="46"/>
      <c r="M8" s="75"/>
      <c r="N8" s="62"/>
      <c r="O8" s="46"/>
    </row>
    <row r="9" spans="1:15" s="5" customFormat="1" ht="21" customHeight="1">
      <c r="A9" s="4"/>
      <c r="B9" s="60"/>
      <c r="C9" s="46"/>
      <c r="D9" s="46"/>
      <c r="E9" s="46"/>
      <c r="F9" s="61"/>
      <c r="G9" s="50"/>
      <c r="H9" s="50"/>
      <c r="I9" s="50"/>
      <c r="J9" s="61"/>
      <c r="K9" s="46" t="s">
        <v>111</v>
      </c>
      <c r="L9" s="46"/>
      <c r="M9" s="75"/>
      <c r="N9" s="62"/>
      <c r="O9" s="46"/>
    </row>
    <row r="10" spans="1:15" s="5" customFormat="1" ht="21" customHeight="1">
      <c r="A10" s="4"/>
      <c r="B10" s="60"/>
      <c r="C10" s="46" t="s">
        <v>10</v>
      </c>
      <c r="D10" s="46"/>
      <c r="E10" s="46"/>
      <c r="F10" s="61"/>
      <c r="G10" s="50"/>
      <c r="H10" s="50"/>
      <c r="I10" s="50"/>
      <c r="J10" s="61"/>
      <c r="K10" s="46" t="s">
        <v>113</v>
      </c>
      <c r="L10" s="46"/>
      <c r="M10" s="46" t="s">
        <v>45</v>
      </c>
      <c r="N10" s="62"/>
      <c r="O10" s="46"/>
    </row>
    <row r="11" spans="1:15" s="5" customFormat="1" ht="21" customHeight="1">
      <c r="A11" s="4"/>
      <c r="B11" s="60"/>
      <c r="C11" s="46" t="s">
        <v>1</v>
      </c>
      <c r="D11" s="46"/>
      <c r="E11" s="46" t="s">
        <v>117</v>
      </c>
      <c r="F11" s="61"/>
      <c r="G11" s="76"/>
      <c r="H11" s="50"/>
      <c r="I11" s="50"/>
      <c r="J11" s="61"/>
      <c r="K11" s="46" t="s">
        <v>132</v>
      </c>
      <c r="L11" s="46"/>
      <c r="M11" s="46" t="s">
        <v>119</v>
      </c>
      <c r="N11" s="46"/>
      <c r="O11" s="46" t="s">
        <v>4</v>
      </c>
    </row>
    <row r="12" spans="1:15" s="5" customFormat="1" ht="21" customHeight="1">
      <c r="A12" s="4"/>
      <c r="B12" s="55" t="s">
        <v>27</v>
      </c>
      <c r="C12" s="76" t="s">
        <v>2</v>
      </c>
      <c r="D12" s="76"/>
      <c r="E12" s="46" t="s">
        <v>122</v>
      </c>
      <c r="F12" s="77"/>
      <c r="G12" s="76" t="s">
        <v>12</v>
      </c>
      <c r="H12" s="76"/>
      <c r="I12" s="46" t="s">
        <v>3</v>
      </c>
      <c r="J12" s="77"/>
      <c r="K12" s="46" t="s">
        <v>123</v>
      </c>
      <c r="L12" s="46"/>
      <c r="M12" s="46" t="s">
        <v>207</v>
      </c>
      <c r="N12" s="76"/>
      <c r="O12" s="46" t="s">
        <v>124</v>
      </c>
    </row>
    <row r="13" spans="1:15" s="5" customFormat="1" ht="21.6" customHeight="1">
      <c r="B13" s="55"/>
      <c r="C13" s="349" t="s">
        <v>59</v>
      </c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  <c r="O13" s="349"/>
    </row>
    <row r="14" spans="1:15" s="5" customFormat="1" ht="21.6" customHeight="1">
      <c r="A14" s="64" t="s">
        <v>93</v>
      </c>
      <c r="B14" s="55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</row>
    <row r="15" spans="1:15" s="4" customFormat="1" ht="21.6" customHeight="1">
      <c r="A15" s="52" t="s">
        <v>125</v>
      </c>
      <c r="B15" s="43"/>
      <c r="C15" s="100">
        <v>1729277</v>
      </c>
      <c r="D15" s="100"/>
      <c r="E15" s="100">
        <v>208455</v>
      </c>
      <c r="F15" s="119"/>
      <c r="G15" s="100">
        <v>61000</v>
      </c>
      <c r="H15" s="100"/>
      <c r="I15" s="100">
        <v>826207</v>
      </c>
      <c r="J15" s="100"/>
      <c r="K15" s="100">
        <v>371</v>
      </c>
      <c r="L15" s="79"/>
      <c r="M15" s="100">
        <v>-8774</v>
      </c>
      <c r="N15" s="100"/>
      <c r="O15" s="47">
        <f>SUM(C15:M15)</f>
        <v>2816536</v>
      </c>
    </row>
    <row r="16" spans="1:15" s="5" customFormat="1" ht="21.6" customHeight="1">
      <c r="A16" s="50" t="s">
        <v>126</v>
      </c>
      <c r="B16" s="45"/>
      <c r="C16" s="120"/>
      <c r="D16" s="120"/>
      <c r="E16" s="120"/>
      <c r="F16" s="121"/>
      <c r="G16" s="120"/>
      <c r="H16" s="120"/>
      <c r="I16" s="120"/>
      <c r="J16" s="120"/>
      <c r="K16" s="120"/>
      <c r="L16" s="80"/>
      <c r="M16" s="120"/>
      <c r="N16" s="120"/>
      <c r="O16" s="37"/>
    </row>
    <row r="17" spans="1:15" s="5" customFormat="1" ht="21.6" customHeight="1">
      <c r="A17" s="50" t="s">
        <v>127</v>
      </c>
      <c r="B17" s="36"/>
      <c r="C17" s="33">
        <v>0</v>
      </c>
      <c r="D17" s="122"/>
      <c r="E17" s="33">
        <v>0</v>
      </c>
      <c r="F17" s="122"/>
      <c r="G17" s="33">
        <v>0</v>
      </c>
      <c r="H17" s="122"/>
      <c r="I17" s="122">
        <v>-11218</v>
      </c>
      <c r="J17" s="122"/>
      <c r="K17" s="122">
        <v>0</v>
      </c>
      <c r="L17" s="122"/>
      <c r="M17" s="33">
        <v>0</v>
      </c>
      <c r="N17" s="122"/>
      <c r="O17" s="122">
        <f>SUM(C17:M17)</f>
        <v>-11218</v>
      </c>
    </row>
    <row r="18" spans="1:15" s="5" customFormat="1" ht="21.6" customHeight="1">
      <c r="A18" s="50" t="s">
        <v>133</v>
      </c>
      <c r="B18" s="45"/>
      <c r="C18" s="33">
        <v>0</v>
      </c>
      <c r="D18" s="122"/>
      <c r="E18" s="33">
        <v>0</v>
      </c>
      <c r="F18" s="122"/>
      <c r="G18" s="33">
        <v>0</v>
      </c>
      <c r="H18" s="122"/>
      <c r="I18" s="33">
        <v>0</v>
      </c>
      <c r="J18" s="122"/>
      <c r="K18" s="123">
        <v>-77</v>
      </c>
      <c r="L18" s="122"/>
      <c r="M18" s="33">
        <v>0</v>
      </c>
      <c r="N18" s="122"/>
      <c r="O18" s="123">
        <f>SUM(C18:M18)</f>
        <v>-77</v>
      </c>
    </row>
    <row r="19" spans="1:15" s="4" customFormat="1" ht="21.6" customHeight="1">
      <c r="A19" s="52" t="s">
        <v>25</v>
      </c>
      <c r="B19" s="43"/>
      <c r="C19" s="54">
        <f>SUM(C17:C18)</f>
        <v>0</v>
      </c>
      <c r="D19" s="100"/>
      <c r="E19" s="54">
        <f>SUM(E17:E18)</f>
        <v>0</v>
      </c>
      <c r="F19" s="100"/>
      <c r="G19" s="54">
        <f>SUM(G17:G18)</f>
        <v>0</v>
      </c>
      <c r="H19" s="100"/>
      <c r="I19" s="124">
        <f>SUM(I17:I18)</f>
        <v>-11218</v>
      </c>
      <c r="J19" s="100"/>
      <c r="K19" s="125">
        <f>SUM(K17:K18)</f>
        <v>-77</v>
      </c>
      <c r="L19" s="126"/>
      <c r="M19" s="54">
        <f>SUM(M17:M18)</f>
        <v>0</v>
      </c>
      <c r="N19" s="100"/>
      <c r="O19" s="125">
        <f>SUM(C19:M19)</f>
        <v>-11295</v>
      </c>
    </row>
    <row r="20" spans="1:15" s="5" customFormat="1" ht="21.6" customHeight="1">
      <c r="A20" s="50" t="s">
        <v>206</v>
      </c>
      <c r="B20" s="45">
        <v>11</v>
      </c>
      <c r="C20" s="33">
        <v>0</v>
      </c>
      <c r="D20" s="120"/>
      <c r="E20" s="33">
        <v>0</v>
      </c>
      <c r="F20" s="120"/>
      <c r="G20" s="33">
        <v>0</v>
      </c>
      <c r="H20" s="120"/>
      <c r="I20" s="37">
        <v>-172926</v>
      </c>
      <c r="J20" s="120"/>
      <c r="K20" s="33">
        <v>0</v>
      </c>
      <c r="L20" s="127"/>
      <c r="M20" s="33">
        <v>0</v>
      </c>
      <c r="N20" s="120"/>
      <c r="O20" s="37">
        <f>SUM(C20:M20)</f>
        <v>-172926</v>
      </c>
    </row>
    <row r="21" spans="1:15" s="4" customFormat="1" ht="21.6" customHeight="1" thickBot="1">
      <c r="A21" s="52" t="s">
        <v>135</v>
      </c>
      <c r="B21" s="43"/>
      <c r="C21" s="128">
        <f>SUM(C15,C19:C20)</f>
        <v>1729277</v>
      </c>
      <c r="D21" s="100"/>
      <c r="E21" s="128">
        <f>SUM(E15,E19:E20)</f>
        <v>208455</v>
      </c>
      <c r="F21" s="119"/>
      <c r="G21" s="128">
        <f>SUM(G15,G19:G20)</f>
        <v>61000</v>
      </c>
      <c r="H21" s="100"/>
      <c r="I21" s="128">
        <f>SUM(I15,I19:I20)</f>
        <v>642063</v>
      </c>
      <c r="J21" s="100"/>
      <c r="K21" s="128">
        <f>SUM(K15,K19:K20)</f>
        <v>294</v>
      </c>
      <c r="L21" s="129"/>
      <c r="M21" s="128">
        <f>SUM(M15,M19:M20)</f>
        <v>-8774</v>
      </c>
      <c r="N21" s="100"/>
      <c r="O21" s="128">
        <f>SUM(O15,O19:O20)</f>
        <v>2632315</v>
      </c>
    </row>
    <row r="22" spans="1:15" s="5" customFormat="1" ht="21.6" customHeight="1" thickTop="1">
      <c r="A22" s="50"/>
      <c r="B22" s="60"/>
      <c r="C22" s="37"/>
      <c r="D22" s="37"/>
      <c r="E22" s="37"/>
      <c r="F22" s="37"/>
      <c r="G22" s="37"/>
      <c r="H22" s="37"/>
      <c r="I22" s="37"/>
      <c r="J22" s="37"/>
      <c r="K22" s="37"/>
      <c r="L22" s="130"/>
      <c r="M22" s="130"/>
      <c r="N22" s="37"/>
      <c r="O22" s="37"/>
    </row>
    <row r="23" spans="1:15" s="5" customFormat="1" ht="21.6" customHeight="1">
      <c r="A23" s="64" t="s">
        <v>94</v>
      </c>
      <c r="B23" s="60"/>
      <c r="C23" s="131"/>
      <c r="D23" s="131"/>
      <c r="E23" s="131"/>
      <c r="F23" s="131"/>
      <c r="G23" s="131"/>
      <c r="H23" s="131"/>
      <c r="I23" s="131"/>
      <c r="J23" s="131"/>
      <c r="K23" s="131"/>
      <c r="L23" s="130"/>
      <c r="M23" s="130"/>
      <c r="N23" s="131"/>
      <c r="O23" s="131"/>
    </row>
    <row r="24" spans="1:15" s="5" customFormat="1" ht="21.6" customHeight="1">
      <c r="A24" s="52" t="s">
        <v>129</v>
      </c>
      <c r="B24" s="43"/>
      <c r="C24" s="100">
        <f>C21</f>
        <v>1729277</v>
      </c>
      <c r="D24" s="100"/>
      <c r="E24" s="100">
        <f>E21</f>
        <v>208455</v>
      </c>
      <c r="F24" s="119"/>
      <c r="G24" s="100">
        <v>65000</v>
      </c>
      <c r="H24" s="100"/>
      <c r="I24" s="100">
        <v>722712</v>
      </c>
      <c r="J24" s="100"/>
      <c r="K24" s="100">
        <v>825</v>
      </c>
      <c r="L24" s="79"/>
      <c r="M24" s="100">
        <f>M21</f>
        <v>-8774</v>
      </c>
      <c r="N24" s="100"/>
      <c r="O24" s="47">
        <f>SUM(C24:M24)</f>
        <v>2717495</v>
      </c>
    </row>
    <row r="25" spans="1:15" s="5" customFormat="1" ht="21.6" customHeight="1">
      <c r="A25" s="50" t="s">
        <v>126</v>
      </c>
      <c r="B25" s="45"/>
      <c r="C25" s="120"/>
      <c r="D25" s="120"/>
      <c r="E25" s="120"/>
      <c r="F25" s="121"/>
      <c r="G25" s="120"/>
      <c r="H25" s="120"/>
      <c r="I25" s="120"/>
      <c r="J25" s="120"/>
      <c r="K25" s="120"/>
      <c r="L25" s="80"/>
      <c r="M25" s="120"/>
      <c r="N25" s="120"/>
      <c r="O25" s="37"/>
    </row>
    <row r="26" spans="1:15" s="5" customFormat="1" ht="21.6" customHeight="1">
      <c r="A26" s="50" t="s">
        <v>134</v>
      </c>
      <c r="B26" s="45"/>
      <c r="C26" s="122">
        <v>0</v>
      </c>
      <c r="D26" s="120"/>
      <c r="E26" s="122">
        <v>0</v>
      </c>
      <c r="F26" s="121"/>
      <c r="G26" s="122">
        <v>0</v>
      </c>
      <c r="H26" s="120"/>
      <c r="I26" s="120">
        <f>'income 6 months'!G31</f>
        <v>337254</v>
      </c>
      <c r="J26" s="100"/>
      <c r="K26" s="122">
        <v>0</v>
      </c>
      <c r="L26" s="80"/>
      <c r="M26" s="122" t="s">
        <v>193</v>
      </c>
      <c r="N26" s="120"/>
      <c r="O26" s="33">
        <f>SUM(C26:M26)</f>
        <v>337254</v>
      </c>
    </row>
    <row r="27" spans="1:15" s="5" customFormat="1" ht="21.6" customHeight="1">
      <c r="A27" s="50" t="s">
        <v>133</v>
      </c>
      <c r="B27" s="45"/>
      <c r="C27" s="123">
        <v>0</v>
      </c>
      <c r="D27" s="120"/>
      <c r="E27" s="123">
        <v>0</v>
      </c>
      <c r="F27" s="121"/>
      <c r="G27" s="123">
        <v>0</v>
      </c>
      <c r="H27" s="120"/>
      <c r="I27" s="123">
        <v>0</v>
      </c>
      <c r="J27" s="100"/>
      <c r="K27" s="123">
        <f>'income 6 months'!G57</f>
        <v>-203</v>
      </c>
      <c r="L27" s="79"/>
      <c r="M27" s="123" t="s">
        <v>193</v>
      </c>
      <c r="N27" s="120"/>
      <c r="O27" s="33">
        <f>SUM(C27:M27)</f>
        <v>-203</v>
      </c>
    </row>
    <row r="28" spans="1:15" s="4" customFormat="1" ht="21.6" customHeight="1">
      <c r="A28" s="52" t="s">
        <v>25</v>
      </c>
      <c r="B28" s="43"/>
      <c r="C28" s="36">
        <f>SUM(C26:C27)</f>
        <v>0</v>
      </c>
      <c r="D28" s="100"/>
      <c r="E28" s="36">
        <f>SUM(E26:E27)</f>
        <v>0</v>
      </c>
      <c r="F28" s="100"/>
      <c r="G28" s="36">
        <f>SUM(G26:G27)</f>
        <v>0</v>
      </c>
      <c r="H28" s="100"/>
      <c r="I28" s="36">
        <f>SUM(I26:I27)</f>
        <v>337254</v>
      </c>
      <c r="J28" s="100"/>
      <c r="K28" s="36">
        <f>SUM(K26:K27)</f>
        <v>-203</v>
      </c>
      <c r="L28" s="126"/>
      <c r="M28" s="36">
        <f>SUM(M26:M27)</f>
        <v>0</v>
      </c>
      <c r="N28" s="100"/>
      <c r="O28" s="41">
        <f>SUM(C28:M28)</f>
        <v>337051</v>
      </c>
    </row>
    <row r="29" spans="1:15" s="5" customFormat="1" ht="21.6" customHeight="1">
      <c r="A29" s="50" t="s">
        <v>206</v>
      </c>
      <c r="B29" s="96">
        <v>11</v>
      </c>
      <c r="C29" s="54">
        <v>0</v>
      </c>
      <c r="D29" s="120"/>
      <c r="E29" s="54">
        <v>0</v>
      </c>
      <c r="F29" s="120"/>
      <c r="G29" s="54">
        <v>0</v>
      </c>
      <c r="H29" s="120"/>
      <c r="I29" s="132">
        <v>-172926</v>
      </c>
      <c r="J29" s="120"/>
      <c r="K29" s="54">
        <v>0</v>
      </c>
      <c r="L29" s="127"/>
      <c r="M29" s="54">
        <v>0</v>
      </c>
      <c r="N29" s="120"/>
      <c r="O29" s="54">
        <f>SUM(C29:M29)</f>
        <v>-172926</v>
      </c>
    </row>
    <row r="30" spans="1:15" s="5" customFormat="1" ht="21.6" customHeight="1" thickBot="1">
      <c r="A30" s="52" t="s">
        <v>136</v>
      </c>
      <c r="B30" s="43"/>
      <c r="C30" s="128">
        <f>SUM(C24,C28:C28)-C29</f>
        <v>1729277</v>
      </c>
      <c r="D30" s="100"/>
      <c r="E30" s="128">
        <f>SUM(E24,E28:E28)-E29</f>
        <v>208455</v>
      </c>
      <c r="F30" s="119"/>
      <c r="G30" s="128">
        <f>SUM(G24,G28:G28)-G29</f>
        <v>65000</v>
      </c>
      <c r="H30" s="100"/>
      <c r="I30" s="128">
        <f>SUM(I24,I28:I28)+I29</f>
        <v>887040</v>
      </c>
      <c r="J30" s="100"/>
      <c r="K30" s="128">
        <f>SUM(K24,K28:K28)-K29</f>
        <v>622</v>
      </c>
      <c r="L30" s="129"/>
      <c r="M30" s="128">
        <f>SUM(M24,M28:M28)-M29</f>
        <v>-8774</v>
      </c>
      <c r="N30" s="100"/>
      <c r="O30" s="128">
        <f>SUM(O24,O28:O28)+O29</f>
        <v>2881620</v>
      </c>
    </row>
    <row r="31" spans="1:15" s="5" customFormat="1" ht="21.6" customHeight="1" thickTop="1">
      <c r="B31" s="83"/>
      <c r="C31" s="50"/>
      <c r="D31" s="50"/>
      <c r="E31" s="50"/>
      <c r="F31" s="50"/>
      <c r="G31" s="50"/>
      <c r="H31" s="50"/>
      <c r="I31" s="50"/>
      <c r="J31" s="50"/>
      <c r="K31" s="50"/>
      <c r="L31" s="81"/>
      <c r="M31" s="81"/>
      <c r="N31" s="50"/>
      <c r="O31" s="50"/>
    </row>
    <row r="32" spans="1:15" s="5" customFormat="1" ht="21.6" customHeight="1">
      <c r="B32" s="83"/>
      <c r="C32" s="50"/>
      <c r="D32" s="50"/>
      <c r="E32" s="50"/>
      <c r="F32" s="50"/>
      <c r="G32" s="50"/>
      <c r="H32" s="50"/>
      <c r="I32" s="50"/>
      <c r="J32" s="50"/>
      <c r="K32" s="50"/>
      <c r="L32" s="81"/>
      <c r="M32" s="81"/>
      <c r="N32" s="50"/>
      <c r="O32" s="50"/>
    </row>
    <row r="33" spans="1:13" s="5" customFormat="1" ht="21.6" customHeight="1">
      <c r="B33" s="83"/>
      <c r="L33" s="84"/>
      <c r="M33" s="84"/>
    </row>
    <row r="34" spans="1:13" ht="21.6" customHeight="1">
      <c r="L34" s="85"/>
      <c r="M34" s="85"/>
    </row>
    <row r="35" spans="1:13" ht="21.6" customHeight="1">
      <c r="L35" s="85"/>
      <c r="M35" s="85"/>
    </row>
    <row r="36" spans="1:13" ht="21.6" customHeight="1">
      <c r="L36" s="85"/>
      <c r="M36" s="85"/>
    </row>
    <row r="37" spans="1:13" ht="21.6" customHeight="1">
      <c r="L37" s="85"/>
      <c r="M37" s="85"/>
    </row>
    <row r="42" spans="1:13" ht="21.6" customHeight="1">
      <c r="A42" s="347" t="s">
        <v>58</v>
      </c>
      <c r="B42" s="347"/>
      <c r="C42" s="347"/>
    </row>
  </sheetData>
  <mergeCells count="5">
    <mergeCell ref="A42:C42"/>
    <mergeCell ref="K6:M6"/>
    <mergeCell ref="G6:I6"/>
    <mergeCell ref="C5:O5"/>
    <mergeCell ref="C13:O13"/>
  </mergeCells>
  <pageMargins left="0.8" right="0.8" top="0.48" bottom="0.4" header="0.5" footer="0.5"/>
  <pageSetup paperSize="9" scale="74" firstPageNumber="10" fitToHeight="0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03"/>
  <sheetViews>
    <sheetView zoomScaleNormal="100" zoomScaleSheetLayoutView="74" workbookViewId="0">
      <selection activeCell="A30" sqref="A30"/>
    </sheetView>
  </sheetViews>
  <sheetFormatPr defaultColWidth="9.33203125" defaultRowHeight="19.5" customHeight="1"/>
  <cols>
    <col min="1" max="1" width="72" style="265" customWidth="1"/>
    <col min="2" max="2" width="11.33203125" style="49" customWidth="1"/>
    <col min="3" max="3" width="15.83203125" style="313" customWidth="1"/>
    <col min="4" max="4" width="2.1640625" style="265" customWidth="1"/>
    <col min="5" max="5" width="15.83203125" style="265" customWidth="1"/>
    <col min="6" max="6" width="2.1640625" style="265" customWidth="1"/>
    <col min="7" max="7" width="15.83203125" style="314" customWidth="1"/>
    <col min="8" max="8" width="2.1640625" style="265" customWidth="1"/>
    <col min="9" max="9" width="15.83203125" style="265" customWidth="1"/>
    <col min="10" max="16384" width="9.33203125" style="239"/>
  </cols>
  <sheetData>
    <row r="1" spans="1:15" ht="19.5" customHeight="1">
      <c r="A1" s="253" t="s">
        <v>50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15" ht="19.5" customHeight="1">
      <c r="A2" s="253" t="s">
        <v>51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</row>
    <row r="3" spans="1:15" ht="19.5" customHeight="1">
      <c r="A3" s="254" t="s">
        <v>95</v>
      </c>
      <c r="B3" s="255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</row>
    <row r="4" spans="1:15" ht="19.5" customHeight="1">
      <c r="A4" s="355"/>
      <c r="B4" s="355"/>
      <c r="C4" s="355"/>
      <c r="D4" s="355"/>
      <c r="E4" s="355"/>
      <c r="F4" s="355"/>
      <c r="G4" s="355"/>
      <c r="H4" s="355"/>
      <c r="I4" s="355"/>
    </row>
    <row r="5" spans="1:15" ht="19.5" customHeight="1">
      <c r="A5" s="256"/>
      <c r="B5" s="239"/>
      <c r="C5" s="353" t="s">
        <v>53</v>
      </c>
      <c r="D5" s="353"/>
      <c r="E5" s="353"/>
      <c r="F5" s="257"/>
      <c r="G5" s="353" t="s">
        <v>54</v>
      </c>
      <c r="H5" s="353"/>
      <c r="I5" s="353"/>
    </row>
    <row r="6" spans="1:15" ht="19.5" customHeight="1">
      <c r="A6" s="256"/>
      <c r="C6" s="353" t="s">
        <v>48</v>
      </c>
      <c r="D6" s="353"/>
      <c r="E6" s="353"/>
      <c r="F6" s="257"/>
      <c r="G6" s="353" t="s">
        <v>86</v>
      </c>
      <c r="H6" s="353"/>
      <c r="I6" s="353"/>
    </row>
    <row r="7" spans="1:15" ht="19.5" customHeight="1">
      <c r="A7" s="258"/>
      <c r="C7" s="354" t="s">
        <v>87</v>
      </c>
      <c r="D7" s="354"/>
      <c r="E7" s="354"/>
      <c r="F7" s="48"/>
      <c r="G7" s="354" t="s">
        <v>87</v>
      </c>
      <c r="H7" s="354"/>
      <c r="I7" s="354"/>
    </row>
    <row r="8" spans="1:15" ht="19.5" customHeight="1">
      <c r="A8" s="258"/>
      <c r="C8" s="351" t="s">
        <v>85</v>
      </c>
      <c r="D8" s="352"/>
      <c r="E8" s="352"/>
      <c r="F8" s="48"/>
      <c r="G8" s="351" t="s">
        <v>85</v>
      </c>
      <c r="H8" s="352"/>
      <c r="I8" s="352"/>
    </row>
    <row r="9" spans="1:15" ht="19.5" customHeight="1">
      <c r="A9" s="239"/>
      <c r="B9" s="233"/>
      <c r="C9" s="235">
        <v>2022</v>
      </c>
      <c r="D9" s="259"/>
      <c r="E9" s="235">
        <v>2021</v>
      </c>
      <c r="F9" s="260"/>
      <c r="G9" s="235">
        <v>2022</v>
      </c>
      <c r="H9" s="259"/>
      <c r="I9" s="235">
        <v>2021</v>
      </c>
    </row>
    <row r="10" spans="1:15" ht="19.5" customHeight="1">
      <c r="A10" s="261"/>
      <c r="C10" s="333" t="s">
        <v>59</v>
      </c>
      <c r="D10" s="333"/>
      <c r="E10" s="333"/>
      <c r="F10" s="333"/>
      <c r="G10" s="333"/>
      <c r="H10" s="333"/>
      <c r="I10" s="333"/>
    </row>
    <row r="11" spans="1:15" ht="19.5" customHeight="1">
      <c r="A11" s="261" t="s">
        <v>96</v>
      </c>
      <c r="C11" s="262"/>
      <c r="D11" s="263"/>
      <c r="E11" s="262"/>
      <c r="F11" s="264"/>
      <c r="G11" s="262"/>
      <c r="H11" s="263"/>
      <c r="I11" s="262"/>
    </row>
    <row r="12" spans="1:15" ht="19.5" customHeight="1">
      <c r="A12" s="265" t="s">
        <v>137</v>
      </c>
      <c r="C12" s="245">
        <f>'income 6 months'!C33</f>
        <v>69833</v>
      </c>
      <c r="D12" s="266"/>
      <c r="E12" s="245">
        <f>'income 6 months'!E33</f>
        <v>12035</v>
      </c>
      <c r="F12" s="267"/>
      <c r="G12" s="245">
        <v>337254</v>
      </c>
      <c r="H12" s="267"/>
      <c r="I12" s="245">
        <f>'income 6 months'!I33</f>
        <v>-11218</v>
      </c>
    </row>
    <row r="13" spans="1:15" ht="19.5" customHeight="1">
      <c r="A13" s="268" t="s">
        <v>138</v>
      </c>
      <c r="C13" s="269"/>
      <c r="D13" s="266"/>
      <c r="E13" s="245"/>
      <c r="F13" s="267"/>
      <c r="G13" s="267"/>
      <c r="H13" s="267"/>
      <c r="I13" s="245"/>
    </row>
    <row r="14" spans="1:15" ht="19.5" customHeight="1">
      <c r="A14" s="326" t="s">
        <v>212</v>
      </c>
      <c r="B14" s="327"/>
      <c r="C14" s="237">
        <v>5610</v>
      </c>
      <c r="D14" s="266"/>
      <c r="E14" s="245">
        <v>11842</v>
      </c>
      <c r="F14" s="267"/>
      <c r="G14" s="273">
        <v>0</v>
      </c>
      <c r="H14" s="267"/>
      <c r="I14" s="273">
        <v>0</v>
      </c>
    </row>
    <row r="15" spans="1:15" ht="19.5" customHeight="1">
      <c r="A15" s="270" t="s">
        <v>17</v>
      </c>
      <c r="B15" s="228"/>
      <c r="C15" s="242">
        <v>28037</v>
      </c>
      <c r="D15" s="269"/>
      <c r="E15" s="242">
        <v>24589</v>
      </c>
      <c r="F15" s="172"/>
      <c r="G15" s="271">
        <v>30019</v>
      </c>
      <c r="H15" s="245"/>
      <c r="I15" s="242">
        <v>30663</v>
      </c>
    </row>
    <row r="16" spans="1:15" ht="19.5" customHeight="1">
      <c r="A16" s="265" t="s">
        <v>140</v>
      </c>
      <c r="C16" s="245">
        <v>2371</v>
      </c>
      <c r="D16" s="269"/>
      <c r="E16" s="245">
        <v>6464</v>
      </c>
      <c r="F16" s="245"/>
      <c r="G16" s="245">
        <v>2371</v>
      </c>
      <c r="H16" s="245"/>
      <c r="I16" s="245">
        <v>3192</v>
      </c>
    </row>
    <row r="17" spans="1:9" ht="19.5" customHeight="1">
      <c r="A17" s="265" t="s">
        <v>141</v>
      </c>
      <c r="C17" s="245">
        <v>150</v>
      </c>
      <c r="D17" s="269"/>
      <c r="E17" s="245">
        <v>149</v>
      </c>
      <c r="F17" s="245"/>
      <c r="G17" s="267">
        <v>150</v>
      </c>
      <c r="H17" s="245"/>
      <c r="I17" s="245">
        <v>149</v>
      </c>
    </row>
    <row r="18" spans="1:9" ht="19.5" customHeight="1">
      <c r="A18" s="272" t="s">
        <v>201</v>
      </c>
      <c r="B18" s="228"/>
      <c r="C18" s="237">
        <v>0</v>
      </c>
      <c r="D18" s="269"/>
      <c r="E18" s="237">
        <v>193</v>
      </c>
      <c r="F18" s="245"/>
      <c r="G18" s="273">
        <v>0</v>
      </c>
      <c r="H18" s="135"/>
      <c r="I18" s="245">
        <v>193</v>
      </c>
    </row>
    <row r="19" spans="1:9" s="276" customFormat="1" ht="19.5" customHeight="1">
      <c r="A19" s="265" t="s">
        <v>163</v>
      </c>
      <c r="B19" s="274"/>
      <c r="C19" s="271">
        <v>0</v>
      </c>
      <c r="D19" s="275"/>
      <c r="E19" s="271">
        <v>-16173</v>
      </c>
      <c r="F19" s="245"/>
      <c r="G19" s="273">
        <v>0</v>
      </c>
      <c r="H19" s="245"/>
      <c r="I19" s="245">
        <v>-16173</v>
      </c>
    </row>
    <row r="20" spans="1:9" ht="19.5" customHeight="1">
      <c r="A20" s="265" t="s">
        <v>159</v>
      </c>
      <c r="B20" s="228"/>
      <c r="C20" s="237">
        <v>2022</v>
      </c>
      <c r="D20" s="277"/>
      <c r="E20" s="237">
        <v>2638</v>
      </c>
      <c r="F20" s="278"/>
      <c r="G20" s="242">
        <v>820</v>
      </c>
      <c r="H20" s="278"/>
      <c r="I20" s="242">
        <v>891</v>
      </c>
    </row>
    <row r="21" spans="1:9" s="240" customFormat="1" ht="19.5" customHeight="1">
      <c r="A21" s="236" t="s">
        <v>213</v>
      </c>
      <c r="B21" s="228"/>
      <c r="C21" s="237">
        <v>0</v>
      </c>
      <c r="D21" s="269"/>
      <c r="E21" s="237">
        <v>641</v>
      </c>
      <c r="F21" s="245"/>
      <c r="G21" s="273">
        <v>0</v>
      </c>
      <c r="H21" s="135"/>
      <c r="I21" s="135">
        <v>0</v>
      </c>
    </row>
    <row r="22" spans="1:9" s="240" customFormat="1" ht="19.5" customHeight="1">
      <c r="A22" s="236" t="s">
        <v>151</v>
      </c>
      <c r="B22" s="228"/>
      <c r="C22" s="135">
        <v>-3114</v>
      </c>
      <c r="D22" s="269"/>
      <c r="E22" s="135">
        <v>0</v>
      </c>
      <c r="F22" s="245"/>
      <c r="G22" s="273">
        <v>14302</v>
      </c>
      <c r="H22" s="135"/>
      <c r="I22" s="135">
        <v>0</v>
      </c>
    </row>
    <row r="23" spans="1:9" ht="19.5" customHeight="1">
      <c r="A23" s="236" t="s">
        <v>142</v>
      </c>
      <c r="B23" s="228"/>
      <c r="C23" s="242">
        <v>-11446</v>
      </c>
      <c r="D23" s="90"/>
      <c r="E23" s="242">
        <v>2225</v>
      </c>
      <c r="F23" s="237"/>
      <c r="G23" s="267">
        <v>-203</v>
      </c>
      <c r="H23" s="237"/>
      <c r="I23" s="245">
        <v>-77</v>
      </c>
    </row>
    <row r="24" spans="1:9" ht="19.5" customHeight="1">
      <c r="A24" s="265" t="s">
        <v>139</v>
      </c>
      <c r="C24" s="279"/>
      <c r="D24" s="266"/>
      <c r="E24" s="279"/>
      <c r="F24" s="267"/>
      <c r="G24" s="280"/>
      <c r="H24" s="267"/>
      <c r="I24" s="135"/>
    </row>
    <row r="25" spans="1:9" ht="19.5" customHeight="1">
      <c r="A25" s="281" t="s">
        <v>90</v>
      </c>
      <c r="C25" s="267">
        <v>59491</v>
      </c>
      <c r="D25" s="266"/>
      <c r="E25" s="267">
        <v>-8060</v>
      </c>
      <c r="F25" s="267"/>
      <c r="G25" s="273">
        <v>0</v>
      </c>
      <c r="H25" s="267"/>
      <c r="I25" s="135">
        <v>0</v>
      </c>
    </row>
    <row r="26" spans="1:9" s="276" customFormat="1" ht="19.5" customHeight="1">
      <c r="A26" s="265" t="s">
        <v>171</v>
      </c>
      <c r="B26" s="274"/>
      <c r="C26" s="135">
        <v>-7323</v>
      </c>
      <c r="D26" s="90"/>
      <c r="E26" s="135">
        <v>0</v>
      </c>
      <c r="F26" s="237"/>
      <c r="G26" s="273">
        <v>-7323</v>
      </c>
      <c r="H26" s="237"/>
      <c r="I26" s="135">
        <v>0</v>
      </c>
    </row>
    <row r="27" spans="1:9" s="276" customFormat="1" ht="19.5" customHeight="1">
      <c r="A27" s="265" t="s">
        <v>203</v>
      </c>
      <c r="B27" s="274"/>
      <c r="C27" s="271">
        <v>-298806</v>
      </c>
      <c r="D27" s="90"/>
      <c r="E27" s="271">
        <v>-2</v>
      </c>
      <c r="F27" s="237"/>
      <c r="G27" s="267">
        <v>-298806</v>
      </c>
      <c r="H27" s="237"/>
      <c r="I27" s="245">
        <v>-2</v>
      </c>
    </row>
    <row r="28" spans="1:9" s="276" customFormat="1" ht="19.5" customHeight="1">
      <c r="A28" s="265" t="s">
        <v>214</v>
      </c>
      <c r="B28" s="274"/>
      <c r="C28" s="135">
        <v>0</v>
      </c>
      <c r="D28" s="90"/>
      <c r="E28" s="135">
        <v>0</v>
      </c>
      <c r="F28" s="237"/>
      <c r="G28" s="273">
        <v>86</v>
      </c>
      <c r="H28" s="237"/>
      <c r="I28" s="135">
        <v>0</v>
      </c>
    </row>
    <row r="29" spans="1:9" s="276" customFormat="1" ht="19.5" customHeight="1">
      <c r="A29" s="265" t="s">
        <v>210</v>
      </c>
      <c r="B29" s="274"/>
      <c r="C29" s="135">
        <v>247</v>
      </c>
      <c r="D29" s="90"/>
      <c r="E29" s="135">
        <v>0</v>
      </c>
      <c r="F29" s="237"/>
      <c r="G29" s="273">
        <v>0</v>
      </c>
      <c r="H29" s="237"/>
      <c r="I29" s="135">
        <v>0</v>
      </c>
    </row>
    <row r="30" spans="1:9" ht="19.5" customHeight="1">
      <c r="A30" s="282" t="s">
        <v>215</v>
      </c>
      <c r="C30" s="122">
        <v>140478</v>
      </c>
      <c r="D30" s="283"/>
      <c r="E30" s="122">
        <v>0</v>
      </c>
      <c r="F30" s="284"/>
      <c r="G30" s="273">
        <v>-55479</v>
      </c>
      <c r="H30" s="284"/>
      <c r="I30" s="122">
        <v>0</v>
      </c>
    </row>
    <row r="31" spans="1:9" ht="19.5" customHeight="1">
      <c r="A31" s="265" t="s">
        <v>47</v>
      </c>
      <c r="B31" s="228"/>
      <c r="C31" s="242">
        <v>-30577</v>
      </c>
      <c r="D31" s="269"/>
      <c r="E31" s="242">
        <v>-24072</v>
      </c>
      <c r="F31" s="172"/>
      <c r="G31" s="267">
        <v>-16333</v>
      </c>
      <c r="H31" s="245"/>
      <c r="I31" s="245">
        <v>-15798</v>
      </c>
    </row>
    <row r="32" spans="1:9" ht="19.5" customHeight="1">
      <c r="A32" s="270" t="s">
        <v>31</v>
      </c>
      <c r="B32" s="228"/>
      <c r="C32" s="123">
        <v>-20515</v>
      </c>
      <c r="D32" s="266"/>
      <c r="E32" s="123">
        <v>-5232</v>
      </c>
      <c r="F32" s="237"/>
      <c r="G32" s="267">
        <v>-19435</v>
      </c>
      <c r="H32" s="237"/>
      <c r="I32" s="123">
        <v>-10985</v>
      </c>
    </row>
    <row r="33" spans="1:9" ht="19.5" customHeight="1">
      <c r="A33" s="285"/>
      <c r="B33" s="228"/>
      <c r="C33" s="286">
        <f>SUM(C12:C32)</f>
        <v>-63542</v>
      </c>
      <c r="D33" s="90"/>
      <c r="E33" s="237">
        <f>SUM(E12:E32)</f>
        <v>7237</v>
      </c>
      <c r="F33" s="237"/>
      <c r="G33" s="287">
        <f>SUM(G12:G32)</f>
        <v>-12577</v>
      </c>
      <c r="H33" s="237"/>
      <c r="I33" s="237">
        <f>SUM(I12:I32)</f>
        <v>-19165</v>
      </c>
    </row>
    <row r="34" spans="1:9" ht="19.5" customHeight="1">
      <c r="A34" s="88" t="s">
        <v>172</v>
      </c>
      <c r="B34" s="228"/>
      <c r="C34" s="288"/>
      <c r="D34" s="236"/>
      <c r="E34" s="289"/>
      <c r="F34" s="289"/>
      <c r="G34" s="267"/>
      <c r="H34" s="289"/>
      <c r="I34" s="289"/>
    </row>
    <row r="35" spans="1:9" ht="19.5" customHeight="1">
      <c r="A35" s="236" t="s">
        <v>6</v>
      </c>
      <c r="B35" s="228"/>
      <c r="C35" s="245">
        <v>5661</v>
      </c>
      <c r="D35" s="290"/>
      <c r="E35" s="245">
        <v>43186</v>
      </c>
      <c r="F35" s="279"/>
      <c r="G35" s="267">
        <v>710</v>
      </c>
      <c r="H35" s="237"/>
      <c r="I35" s="237">
        <v>30473</v>
      </c>
    </row>
    <row r="36" spans="1:9" ht="19.5" customHeight="1">
      <c r="A36" s="236" t="s">
        <v>211</v>
      </c>
      <c r="B36" s="228"/>
      <c r="C36" s="245">
        <v>52901</v>
      </c>
      <c r="D36" s="290"/>
      <c r="E36" s="245">
        <v>73284</v>
      </c>
      <c r="F36" s="279"/>
      <c r="G36" s="37">
        <v>-45735</v>
      </c>
      <c r="H36" s="237"/>
      <c r="I36" s="172">
        <v>87396</v>
      </c>
    </row>
    <row r="37" spans="1:9" ht="19.5" customHeight="1">
      <c r="A37" s="236" t="s">
        <v>40</v>
      </c>
      <c r="B37" s="228"/>
      <c r="C37" s="237">
        <v>-97369</v>
      </c>
      <c r="D37" s="290"/>
      <c r="E37" s="237">
        <v>399216</v>
      </c>
      <c r="F37" s="245"/>
      <c r="G37" s="267">
        <v>-114191</v>
      </c>
      <c r="H37" s="245"/>
      <c r="I37" s="237">
        <v>366402</v>
      </c>
    </row>
    <row r="38" spans="1:9" ht="19.5" customHeight="1">
      <c r="A38" s="236" t="s">
        <v>19</v>
      </c>
      <c r="B38" s="228"/>
      <c r="C38" s="237">
        <v>2220</v>
      </c>
      <c r="D38" s="290"/>
      <c r="E38" s="237">
        <v>-21</v>
      </c>
      <c r="F38" s="279"/>
      <c r="G38" s="267">
        <v>16869</v>
      </c>
      <c r="H38" s="279"/>
      <c r="I38" s="237">
        <v>-165</v>
      </c>
    </row>
    <row r="39" spans="1:9" ht="19.5" customHeight="1">
      <c r="A39" s="236" t="s">
        <v>41</v>
      </c>
      <c r="B39" s="228"/>
      <c r="C39" s="135">
        <v>0</v>
      </c>
      <c r="D39" s="290"/>
      <c r="E39" s="135">
        <v>0</v>
      </c>
      <c r="F39" s="279"/>
      <c r="G39" s="273">
        <v>18</v>
      </c>
      <c r="H39" s="237"/>
      <c r="I39" s="135">
        <v>0</v>
      </c>
    </row>
    <row r="40" spans="1:9" ht="19.5" customHeight="1">
      <c r="A40" s="236" t="s">
        <v>0</v>
      </c>
      <c r="B40" s="228"/>
      <c r="C40" s="291">
        <v>-85803</v>
      </c>
      <c r="D40" s="277"/>
      <c r="E40" s="291">
        <v>-78300</v>
      </c>
      <c r="F40" s="278"/>
      <c r="G40" s="292">
        <v>-56395</v>
      </c>
      <c r="H40" s="278"/>
      <c r="I40" s="292">
        <v>-11638</v>
      </c>
    </row>
    <row r="41" spans="1:9" ht="19.5" customHeight="1">
      <c r="A41" s="236" t="s">
        <v>173</v>
      </c>
      <c r="B41" s="228"/>
      <c r="C41" s="286">
        <f>SUM(C33:C40)</f>
        <v>-185932</v>
      </c>
      <c r="D41" s="90"/>
      <c r="E41" s="237">
        <f>SUM(E33:E40)</f>
        <v>444602</v>
      </c>
      <c r="F41" s="237"/>
      <c r="G41" s="287">
        <f>SUM(G33:G40)</f>
        <v>-211301</v>
      </c>
      <c r="H41" s="237"/>
      <c r="I41" s="237">
        <f>SUM(I33:I40)</f>
        <v>453303</v>
      </c>
    </row>
    <row r="42" spans="1:9" ht="19.5" customHeight="1">
      <c r="A42" s="89" t="s">
        <v>30</v>
      </c>
      <c r="B42" s="228"/>
      <c r="C42" s="237">
        <v>5827</v>
      </c>
      <c r="D42" s="90"/>
      <c r="E42" s="237">
        <v>11044</v>
      </c>
      <c r="F42" s="237"/>
      <c r="G42" s="267">
        <v>5827</v>
      </c>
      <c r="H42" s="237"/>
      <c r="I42" s="237">
        <v>16796</v>
      </c>
    </row>
    <row r="43" spans="1:9" ht="19.5" customHeight="1">
      <c r="A43" s="89" t="s">
        <v>20</v>
      </c>
      <c r="B43" s="228"/>
      <c r="C43" s="237">
        <v>-23539</v>
      </c>
      <c r="D43" s="90"/>
      <c r="E43" s="237">
        <v>-26827</v>
      </c>
      <c r="F43" s="237"/>
      <c r="G43" s="267">
        <v>-31786</v>
      </c>
      <c r="H43" s="237"/>
      <c r="I43" s="237">
        <v>-31430</v>
      </c>
    </row>
    <row r="44" spans="1:9" ht="19.5" customHeight="1">
      <c r="A44" s="89" t="s">
        <v>174</v>
      </c>
      <c r="B44" s="228"/>
      <c r="C44" s="237">
        <v>13762</v>
      </c>
      <c r="D44" s="290"/>
      <c r="E44" s="237">
        <v>7841</v>
      </c>
      <c r="F44" s="279"/>
      <c r="G44" s="267">
        <v>13762</v>
      </c>
      <c r="H44" s="237"/>
      <c r="I44" s="237">
        <v>7841</v>
      </c>
    </row>
    <row r="45" spans="1:9" ht="19.5" customHeight="1">
      <c r="A45" s="89" t="s">
        <v>22</v>
      </c>
      <c r="B45" s="228"/>
      <c r="C45" s="237">
        <v>-4013</v>
      </c>
      <c r="D45" s="90"/>
      <c r="E45" s="237">
        <v>-4909</v>
      </c>
      <c r="F45" s="237"/>
      <c r="G45" s="267">
        <v>-4013</v>
      </c>
      <c r="H45" s="237"/>
      <c r="I45" s="237">
        <v>-2190</v>
      </c>
    </row>
    <row r="46" spans="1:9" ht="19.5" customHeight="1">
      <c r="A46" s="247" t="s">
        <v>143</v>
      </c>
      <c r="B46" s="228"/>
      <c r="C46" s="82">
        <f>SUM(C41:C45)</f>
        <v>-193895</v>
      </c>
      <c r="D46" s="249"/>
      <c r="E46" s="293">
        <f>SUM(E41:E45)</f>
        <v>431751</v>
      </c>
      <c r="F46" s="294"/>
      <c r="G46" s="295">
        <f>SUM(G41:G45)</f>
        <v>-227511</v>
      </c>
      <c r="H46" s="294"/>
      <c r="I46" s="293">
        <f>SUM(I41:I45)</f>
        <v>444320</v>
      </c>
    </row>
    <row r="47" spans="1:9" ht="19.5" customHeight="1">
      <c r="A47" s="256"/>
      <c r="C47" s="296"/>
      <c r="D47" s="296"/>
      <c r="E47" s="296"/>
      <c r="F47" s="296"/>
      <c r="G47" s="296"/>
      <c r="H47" s="296"/>
      <c r="I47" s="296"/>
    </row>
    <row r="48" spans="1:9" ht="19.5" customHeight="1">
      <c r="A48" s="281"/>
      <c r="B48" s="297"/>
      <c r="C48" s="297"/>
      <c r="D48" s="297"/>
      <c r="E48" s="297"/>
      <c r="F48" s="297"/>
      <c r="G48" s="297"/>
      <c r="H48" s="297"/>
      <c r="I48" s="297"/>
    </row>
    <row r="49" spans="1:9" s="299" customFormat="1" ht="19.5" customHeight="1">
      <c r="A49" s="297" t="s">
        <v>58</v>
      </c>
      <c r="B49" s="298"/>
      <c r="C49" s="298"/>
      <c r="D49" s="298"/>
      <c r="E49" s="298"/>
      <c r="F49" s="298"/>
      <c r="G49" s="298"/>
      <c r="H49" s="298"/>
      <c r="I49" s="298"/>
    </row>
    <row r="50" spans="1:9" s="299" customFormat="1" ht="19.5" customHeight="1">
      <c r="A50" s="253" t="s">
        <v>50</v>
      </c>
      <c r="B50" s="298"/>
      <c r="C50" s="298"/>
      <c r="D50" s="298"/>
      <c r="E50" s="298"/>
      <c r="F50" s="298"/>
      <c r="G50" s="298"/>
      <c r="H50" s="298"/>
      <c r="I50" s="298"/>
    </row>
    <row r="51" spans="1:9" ht="19.5" customHeight="1">
      <c r="A51" s="253" t="s">
        <v>51</v>
      </c>
      <c r="B51" s="297"/>
      <c r="C51" s="297"/>
      <c r="D51" s="297"/>
      <c r="E51" s="297"/>
      <c r="F51" s="297"/>
      <c r="G51" s="297"/>
      <c r="H51" s="297"/>
      <c r="I51" s="297"/>
    </row>
    <row r="52" spans="1:9" ht="19.5" customHeight="1">
      <c r="A52" s="254" t="s">
        <v>95</v>
      </c>
      <c r="B52" s="297"/>
      <c r="C52" s="297"/>
      <c r="D52" s="297"/>
      <c r="E52" s="297"/>
      <c r="F52" s="297"/>
      <c r="G52" s="297"/>
      <c r="H52" s="297"/>
      <c r="I52" s="297"/>
    </row>
    <row r="53" spans="1:9" ht="19.5" customHeight="1">
      <c r="A53" s="297"/>
      <c r="B53" s="239"/>
      <c r="C53" s="353" t="s">
        <v>53</v>
      </c>
      <c r="D53" s="353"/>
      <c r="E53" s="353"/>
      <c r="F53" s="257"/>
      <c r="G53" s="353" t="s">
        <v>54</v>
      </c>
      <c r="H53" s="353"/>
      <c r="I53" s="353"/>
    </row>
    <row r="54" spans="1:9" ht="19.5" customHeight="1">
      <c r="A54" s="256" t="s">
        <v>58</v>
      </c>
      <c r="C54" s="353" t="s">
        <v>48</v>
      </c>
      <c r="D54" s="353"/>
      <c r="E54" s="353"/>
      <c r="F54" s="257"/>
      <c r="G54" s="353" t="s">
        <v>86</v>
      </c>
      <c r="H54" s="353"/>
      <c r="I54" s="353"/>
    </row>
    <row r="55" spans="1:9" ht="19.5" customHeight="1">
      <c r="A55" s="256"/>
      <c r="C55" s="354" t="s">
        <v>87</v>
      </c>
      <c r="D55" s="354"/>
      <c r="E55" s="354"/>
      <c r="F55" s="48"/>
      <c r="G55" s="354" t="s">
        <v>87</v>
      </c>
      <c r="H55" s="354"/>
      <c r="I55" s="354"/>
    </row>
    <row r="56" spans="1:9" ht="19.5" customHeight="1">
      <c r="A56" s="256"/>
      <c r="C56" s="351" t="s">
        <v>85</v>
      </c>
      <c r="D56" s="352"/>
      <c r="E56" s="352"/>
      <c r="F56" s="48"/>
      <c r="G56" s="351" t="s">
        <v>85</v>
      </c>
      <c r="H56" s="352"/>
      <c r="I56" s="352"/>
    </row>
    <row r="57" spans="1:9" ht="19.5" customHeight="1">
      <c r="A57" s="258"/>
      <c r="B57" s="233" t="s">
        <v>27</v>
      </c>
      <c r="C57" s="235">
        <v>2022</v>
      </c>
      <c r="D57" s="259"/>
      <c r="E57" s="235">
        <v>2021</v>
      </c>
      <c r="F57" s="260"/>
      <c r="G57" s="235">
        <v>2022</v>
      </c>
      <c r="H57" s="259"/>
      <c r="I57" s="235">
        <v>2021</v>
      </c>
    </row>
    <row r="58" spans="1:9" ht="19.5" customHeight="1">
      <c r="A58" s="239"/>
      <c r="B58" s="233"/>
      <c r="C58" s="333" t="s">
        <v>59</v>
      </c>
      <c r="D58" s="333"/>
      <c r="E58" s="333"/>
      <c r="F58" s="333"/>
      <c r="G58" s="333"/>
      <c r="H58" s="333"/>
      <c r="I58" s="333"/>
    </row>
    <row r="59" spans="1:9" ht="19.5" customHeight="1">
      <c r="A59" s="261" t="s">
        <v>98</v>
      </c>
      <c r="B59" s="244"/>
      <c r="C59" s="300"/>
      <c r="D59" s="300"/>
      <c r="E59" s="300"/>
      <c r="F59" s="300"/>
      <c r="G59" s="301"/>
      <c r="H59" s="300"/>
      <c r="I59" s="301"/>
    </row>
    <row r="60" spans="1:9" ht="19.5" customHeight="1">
      <c r="A60" s="265" t="s">
        <v>175</v>
      </c>
      <c r="B60" s="228"/>
      <c r="C60" s="33">
        <v>235000</v>
      </c>
      <c r="D60" s="90"/>
      <c r="E60" s="33">
        <v>0</v>
      </c>
      <c r="F60" s="90"/>
      <c r="G60" s="302">
        <v>215000</v>
      </c>
      <c r="H60" s="90"/>
      <c r="I60" s="36">
        <v>0</v>
      </c>
    </row>
    <row r="61" spans="1:9" ht="19.5" customHeight="1">
      <c r="A61" s="265" t="s">
        <v>176</v>
      </c>
      <c r="B61" s="244"/>
      <c r="C61" s="33">
        <v>-576486</v>
      </c>
      <c r="D61" s="300"/>
      <c r="E61" s="33">
        <v>0</v>
      </c>
      <c r="F61" s="300"/>
      <c r="G61" s="302">
        <v>-483683</v>
      </c>
      <c r="H61" s="300"/>
      <c r="I61" s="36">
        <v>0</v>
      </c>
    </row>
    <row r="62" spans="1:9" s="276" customFormat="1" ht="19.5" customHeight="1">
      <c r="A62" s="265" t="s">
        <v>183</v>
      </c>
      <c r="B62" s="303"/>
      <c r="C62" s="33">
        <v>482323</v>
      </c>
      <c r="D62" s="90"/>
      <c r="E62" s="33">
        <v>0</v>
      </c>
      <c r="F62" s="90"/>
      <c r="G62" s="302">
        <v>482323</v>
      </c>
      <c r="H62" s="90"/>
      <c r="I62" s="36">
        <v>0</v>
      </c>
    </row>
    <row r="63" spans="1:9" ht="19.5" customHeight="1">
      <c r="A63" s="265" t="s">
        <v>179</v>
      </c>
      <c r="B63" s="228"/>
      <c r="C63" s="237">
        <v>-22654</v>
      </c>
      <c r="D63" s="90"/>
      <c r="E63" s="237">
        <v>-28405</v>
      </c>
      <c r="F63" s="90"/>
      <c r="G63" s="302">
        <v>-1875</v>
      </c>
      <c r="H63" s="90"/>
      <c r="I63" s="36">
        <v>0</v>
      </c>
    </row>
    <row r="64" spans="1:9" ht="19.5" customHeight="1">
      <c r="A64" s="265" t="s">
        <v>180</v>
      </c>
      <c r="B64" s="228"/>
      <c r="C64" s="36">
        <v>0</v>
      </c>
      <c r="D64" s="90"/>
      <c r="E64" s="36">
        <v>0</v>
      </c>
      <c r="F64" s="90"/>
      <c r="G64" s="302">
        <v>300000</v>
      </c>
      <c r="H64" s="90"/>
      <c r="I64" s="36">
        <v>0</v>
      </c>
    </row>
    <row r="65" spans="1:9" ht="19.5" customHeight="1">
      <c r="A65" s="265" t="s">
        <v>178</v>
      </c>
      <c r="B65" s="228"/>
      <c r="C65" s="237">
        <v>11123</v>
      </c>
      <c r="D65" s="90"/>
      <c r="E65" s="237">
        <v>15815</v>
      </c>
      <c r="F65" s="90"/>
      <c r="G65" s="302">
        <v>11123</v>
      </c>
      <c r="H65" s="90"/>
      <c r="I65" s="237">
        <v>15815</v>
      </c>
    </row>
    <row r="66" spans="1:9" s="276" customFormat="1" ht="19.5" customHeight="1">
      <c r="A66" s="265" t="s">
        <v>177</v>
      </c>
      <c r="B66" s="274"/>
      <c r="C66" s="237">
        <v>0</v>
      </c>
      <c r="D66" s="90"/>
      <c r="E66" s="237">
        <v>-171000</v>
      </c>
      <c r="F66" s="90"/>
      <c r="G66" s="246">
        <v>0</v>
      </c>
      <c r="H66" s="90"/>
      <c r="I66" s="172">
        <v>-171000</v>
      </c>
    </row>
    <row r="67" spans="1:9" ht="19.5" customHeight="1">
      <c r="A67" s="236" t="s">
        <v>181</v>
      </c>
      <c r="B67" s="228">
        <v>10</v>
      </c>
      <c r="C67" s="33">
        <v>455273</v>
      </c>
      <c r="D67" s="90"/>
      <c r="E67" s="33">
        <v>0</v>
      </c>
      <c r="F67" s="90"/>
      <c r="G67" s="302">
        <v>490188</v>
      </c>
      <c r="H67" s="90"/>
      <c r="I67" s="36">
        <v>0</v>
      </c>
    </row>
    <row r="68" spans="1:9" s="276" customFormat="1" ht="19.5" customHeight="1">
      <c r="A68" s="265" t="s">
        <v>208</v>
      </c>
      <c r="B68" s="303"/>
      <c r="C68" s="237">
        <v>3298</v>
      </c>
      <c r="D68" s="90"/>
      <c r="E68" s="237">
        <v>101</v>
      </c>
      <c r="F68" s="90"/>
      <c r="G68" s="302">
        <v>369914</v>
      </c>
      <c r="H68" s="90"/>
      <c r="I68" s="237">
        <v>101</v>
      </c>
    </row>
    <row r="69" spans="1:9" ht="19.5" customHeight="1">
      <c r="A69" s="265" t="s">
        <v>182</v>
      </c>
      <c r="B69" s="228"/>
      <c r="C69" s="237">
        <v>-26883</v>
      </c>
      <c r="D69" s="90"/>
      <c r="E69" s="237">
        <v>-2685</v>
      </c>
      <c r="F69" s="90"/>
      <c r="G69" s="302">
        <v>-1850</v>
      </c>
      <c r="H69" s="90"/>
      <c r="I69" s="237">
        <v>-2579</v>
      </c>
    </row>
    <row r="70" spans="1:9" ht="19.5" customHeight="1">
      <c r="A70" s="265" t="s">
        <v>184</v>
      </c>
      <c r="B70" s="228"/>
      <c r="C70" s="292">
        <v>46910</v>
      </c>
      <c r="D70" s="290"/>
      <c r="E70" s="292">
        <v>49064</v>
      </c>
      <c r="F70" s="90"/>
      <c r="G70" s="302">
        <v>16333</v>
      </c>
      <c r="H70" s="90"/>
      <c r="I70" s="292">
        <v>15798</v>
      </c>
    </row>
    <row r="71" spans="1:9" ht="19.5" customHeight="1">
      <c r="A71" s="256" t="s">
        <v>144</v>
      </c>
      <c r="B71" s="228"/>
      <c r="C71" s="35">
        <f>SUM(C60:C70)</f>
        <v>607904</v>
      </c>
      <c r="D71" s="249"/>
      <c r="E71" s="35">
        <f>SUM(E60:E70)</f>
        <v>-137110</v>
      </c>
      <c r="F71" s="249"/>
      <c r="G71" s="35">
        <f>SUM(G60:G70)</f>
        <v>1397473</v>
      </c>
      <c r="H71" s="249"/>
      <c r="I71" s="35">
        <f>SUM(I60:I70)</f>
        <v>-141865</v>
      </c>
    </row>
    <row r="72" spans="1:9" ht="19.5" customHeight="1">
      <c r="A72" s="256"/>
      <c r="C72" s="266"/>
      <c r="D72" s="266"/>
      <c r="E72" s="267"/>
      <c r="F72" s="266"/>
      <c r="G72" s="266"/>
      <c r="H72" s="266"/>
      <c r="I72" s="267"/>
    </row>
    <row r="73" spans="1:9" ht="19.5" customHeight="1">
      <c r="A73" s="261" t="s">
        <v>97</v>
      </c>
      <c r="B73" s="305"/>
      <c r="C73" s="266"/>
      <c r="D73" s="266"/>
      <c r="E73" s="267"/>
      <c r="F73" s="266"/>
      <c r="G73" s="266"/>
      <c r="H73" s="266"/>
      <c r="I73" s="267"/>
    </row>
    <row r="74" spans="1:9" ht="19.5" customHeight="1">
      <c r="A74" s="270" t="s">
        <v>185</v>
      </c>
      <c r="C74" s="267">
        <v>0</v>
      </c>
      <c r="D74" s="266"/>
      <c r="E74" s="267">
        <v>49584</v>
      </c>
      <c r="F74" s="266"/>
      <c r="G74" s="246">
        <v>0</v>
      </c>
      <c r="H74" s="266"/>
      <c r="I74" s="267">
        <v>49584</v>
      </c>
    </row>
    <row r="75" spans="1:9" ht="19.5" customHeight="1">
      <c r="A75" s="282" t="s">
        <v>221</v>
      </c>
      <c r="C75" s="36">
        <v>0</v>
      </c>
      <c r="D75" s="266"/>
      <c r="E75" s="36">
        <v>0</v>
      </c>
      <c r="F75" s="266"/>
      <c r="G75" s="302">
        <v>-690200</v>
      </c>
      <c r="H75" s="266"/>
      <c r="I75" s="36">
        <v>0</v>
      </c>
    </row>
    <row r="76" spans="1:9" ht="19.5" customHeight="1">
      <c r="A76" s="282" t="s">
        <v>186</v>
      </c>
      <c r="B76" s="228"/>
      <c r="C76" s="36">
        <v>0</v>
      </c>
      <c r="D76" s="90"/>
      <c r="E76" s="36">
        <v>0</v>
      </c>
      <c r="F76" s="90"/>
      <c r="G76" s="302">
        <v>142574</v>
      </c>
      <c r="H76" s="90"/>
      <c r="I76" s="237">
        <v>25000</v>
      </c>
    </row>
    <row r="77" spans="1:9" ht="19.5" customHeight="1">
      <c r="A77" s="236" t="s">
        <v>187</v>
      </c>
      <c r="B77" s="228"/>
      <c r="C77" s="237">
        <v>-140000</v>
      </c>
      <c r="D77" s="90"/>
      <c r="E77" s="237">
        <v>-200000</v>
      </c>
      <c r="F77" s="90"/>
      <c r="G77" s="302">
        <v>-140000</v>
      </c>
      <c r="H77" s="90"/>
      <c r="I77" s="237">
        <v>-200000</v>
      </c>
    </row>
    <row r="78" spans="1:9" ht="19.5" customHeight="1">
      <c r="A78" s="236" t="s">
        <v>188</v>
      </c>
      <c r="B78" s="228"/>
      <c r="C78" s="237">
        <v>-266</v>
      </c>
      <c r="D78" s="90"/>
      <c r="E78" s="237">
        <v>-2211</v>
      </c>
      <c r="F78" s="90"/>
      <c r="G78" s="302">
        <v>-225</v>
      </c>
      <c r="H78" s="90"/>
      <c r="I78" s="237">
        <v>-206</v>
      </c>
    </row>
    <row r="79" spans="1:9" s="276" customFormat="1" ht="19.5" customHeight="1">
      <c r="A79" s="236" t="s">
        <v>206</v>
      </c>
      <c r="B79" s="228">
        <v>11</v>
      </c>
      <c r="C79" s="237">
        <v>-172926</v>
      </c>
      <c r="D79" s="90"/>
      <c r="E79" s="237">
        <v>-172926</v>
      </c>
      <c r="F79" s="237"/>
      <c r="G79" s="238">
        <v>-172926</v>
      </c>
      <c r="H79" s="237"/>
      <c r="I79" s="237">
        <v>-172926</v>
      </c>
    </row>
    <row r="80" spans="1:9" ht="19.5" customHeight="1">
      <c r="A80" s="247" t="s">
        <v>216</v>
      </c>
      <c r="B80" s="228"/>
      <c r="C80" s="35">
        <f>SUM(C74:C79)</f>
        <v>-313192</v>
      </c>
      <c r="D80" s="249"/>
      <c r="E80" s="293">
        <f>SUM(E74:E79)</f>
        <v>-325553</v>
      </c>
      <c r="F80" s="249"/>
      <c r="G80" s="304">
        <f>SUM(G74:G79)</f>
        <v>-860777</v>
      </c>
      <c r="H80" s="249"/>
      <c r="I80" s="293">
        <f>SUM(I74:I79)</f>
        <v>-298548</v>
      </c>
    </row>
    <row r="81" spans="1:9" ht="19.5" customHeight="1">
      <c r="A81" s="247"/>
      <c r="B81" s="228"/>
      <c r="C81" s="306"/>
      <c r="D81" s="90"/>
      <c r="E81" s="242"/>
      <c r="F81" s="90"/>
      <c r="G81" s="307"/>
      <c r="H81" s="90"/>
      <c r="I81" s="242"/>
    </row>
    <row r="82" spans="1:9" ht="19.5" customHeight="1">
      <c r="A82" s="236" t="s">
        <v>189</v>
      </c>
      <c r="B82" s="228"/>
      <c r="C82" s="240"/>
      <c r="D82" s="90"/>
      <c r="E82" s="241"/>
      <c r="F82" s="90"/>
      <c r="G82" s="240"/>
      <c r="H82" s="90"/>
      <c r="I82" s="241"/>
    </row>
    <row r="83" spans="1:9" ht="19.5" customHeight="1">
      <c r="A83" s="89" t="s">
        <v>218</v>
      </c>
      <c r="B83" s="228"/>
      <c r="C83" s="33">
        <f>C46+C71+C80</f>
        <v>100817</v>
      </c>
      <c r="D83" s="90"/>
      <c r="E83" s="242">
        <f>E46+E71+E80</f>
        <v>-30912</v>
      </c>
      <c r="F83" s="90"/>
      <c r="G83" s="243">
        <f>SUM(G46,G71,G80)</f>
        <v>309185</v>
      </c>
      <c r="H83" s="90"/>
      <c r="I83" s="242">
        <f>I46+I71+I80</f>
        <v>3907</v>
      </c>
    </row>
    <row r="84" spans="1:9" ht="19.5" customHeight="1">
      <c r="A84" s="236" t="s">
        <v>46</v>
      </c>
      <c r="B84" s="244"/>
      <c r="C84" s="245">
        <v>27689</v>
      </c>
      <c r="D84" s="90"/>
      <c r="E84" s="245">
        <v>31634</v>
      </c>
      <c r="F84" s="90"/>
      <c r="G84" s="246">
        <v>0</v>
      </c>
      <c r="H84" s="90"/>
      <c r="I84" s="36">
        <v>0</v>
      </c>
    </row>
    <row r="85" spans="1:9" ht="19.5" customHeight="1">
      <c r="A85" s="247" t="s">
        <v>220</v>
      </c>
      <c r="B85" s="228"/>
      <c r="C85" s="248">
        <f>SUM(C83:C84)</f>
        <v>128506</v>
      </c>
      <c r="D85" s="249"/>
      <c r="E85" s="248">
        <f>SUM(E83:E84)</f>
        <v>722</v>
      </c>
      <c r="F85" s="249"/>
      <c r="G85" s="250">
        <f>SUM(G83:G84)</f>
        <v>309185</v>
      </c>
      <c r="H85" s="249"/>
      <c r="I85" s="248">
        <f>SUM(I83:I84)</f>
        <v>3907</v>
      </c>
    </row>
    <row r="86" spans="1:9" ht="19.5" customHeight="1">
      <c r="A86" s="236" t="s">
        <v>190</v>
      </c>
      <c r="B86" s="228"/>
      <c r="C86" s="237">
        <v>197259</v>
      </c>
      <c r="D86" s="90"/>
      <c r="E86" s="237">
        <v>72635</v>
      </c>
      <c r="F86" s="90"/>
      <c r="G86" s="238">
        <v>8476</v>
      </c>
      <c r="H86" s="90"/>
      <c r="I86" s="237">
        <v>18243</v>
      </c>
    </row>
    <row r="87" spans="1:9" ht="19.5" customHeight="1" thickBot="1">
      <c r="A87" s="247" t="s">
        <v>191</v>
      </c>
      <c r="B87" s="228"/>
      <c r="C87" s="91">
        <f>SUM(C85:C86)</f>
        <v>325765</v>
      </c>
      <c r="D87" s="249"/>
      <c r="E87" s="251">
        <f>SUM(E85:E86)</f>
        <v>73357</v>
      </c>
      <c r="F87" s="249"/>
      <c r="G87" s="252">
        <f>SUM(G85:G86)</f>
        <v>317661</v>
      </c>
      <c r="H87" s="249"/>
      <c r="I87" s="251">
        <f>SUM(I85:I86)</f>
        <v>22150</v>
      </c>
    </row>
    <row r="88" spans="1:9" ht="19.5" customHeight="1" thickTop="1">
      <c r="A88" s="247"/>
      <c r="B88" s="228"/>
      <c r="C88" s="90"/>
      <c r="D88" s="90"/>
      <c r="E88" s="237"/>
      <c r="F88" s="90"/>
      <c r="G88" s="90"/>
      <c r="H88" s="90"/>
      <c r="I88" s="237"/>
    </row>
    <row r="89" spans="1:9" ht="19.5" customHeight="1">
      <c r="A89" s="308" t="s">
        <v>145</v>
      </c>
      <c r="B89" s="228"/>
      <c r="C89" s="236"/>
      <c r="D89" s="236"/>
      <c r="E89" s="289"/>
      <c r="F89" s="236"/>
      <c r="G89" s="236"/>
      <c r="H89" s="236"/>
      <c r="I89" s="289"/>
    </row>
    <row r="90" spans="1:9" ht="19.5" customHeight="1">
      <c r="A90" s="236" t="s">
        <v>217</v>
      </c>
      <c r="B90" s="228"/>
      <c r="C90" s="237">
        <v>-1122</v>
      </c>
      <c r="D90" s="90"/>
      <c r="E90" s="237">
        <v>2225</v>
      </c>
      <c r="F90" s="90"/>
      <c r="G90" s="302">
        <v>-203</v>
      </c>
      <c r="H90" s="290"/>
      <c r="I90" s="237">
        <v>-76.65830000000004</v>
      </c>
    </row>
    <row r="91" spans="1:9" ht="19.5" customHeight="1">
      <c r="A91" s="236" t="s">
        <v>146</v>
      </c>
      <c r="B91" s="228"/>
      <c r="C91" s="289">
        <v>236</v>
      </c>
      <c r="D91" s="236"/>
      <c r="E91" s="289">
        <v>1451</v>
      </c>
      <c r="F91" s="236"/>
      <c r="G91" s="309">
        <v>229</v>
      </c>
      <c r="H91" s="236"/>
      <c r="I91" s="237">
        <v>721.798</v>
      </c>
    </row>
    <row r="92" spans="1:9" ht="19.5" customHeight="1">
      <c r="A92" s="236" t="s">
        <v>192</v>
      </c>
      <c r="B92" s="234"/>
      <c r="C92" s="310">
        <v>0</v>
      </c>
      <c r="D92" s="311"/>
      <c r="E92" s="289">
        <v>193</v>
      </c>
      <c r="F92" s="311"/>
      <c r="G92" s="246">
        <v>0</v>
      </c>
      <c r="H92" s="311"/>
      <c r="I92" s="163">
        <v>193.12649999999999</v>
      </c>
    </row>
    <row r="93" spans="1:9" ht="19.5" customHeight="1">
      <c r="B93" s="63"/>
      <c r="C93" s="239"/>
      <c r="D93" s="239"/>
      <c r="E93" s="239"/>
      <c r="F93" s="239"/>
      <c r="G93" s="239"/>
      <c r="H93" s="312"/>
      <c r="I93" s="312"/>
    </row>
    <row r="94" spans="1:9" ht="19.5" customHeight="1">
      <c r="A94" s="239"/>
      <c r="B94" s="63"/>
      <c r="C94" s="239"/>
      <c r="D94" s="239"/>
      <c r="E94" s="239"/>
      <c r="F94" s="239"/>
      <c r="G94" s="239"/>
      <c r="H94" s="312"/>
      <c r="I94" s="312"/>
    </row>
    <row r="95" spans="1:9" ht="19.5" customHeight="1">
      <c r="A95" s="239"/>
      <c r="B95" s="63"/>
      <c r="C95" s="239"/>
      <c r="D95" s="239"/>
      <c r="E95" s="239"/>
      <c r="F95" s="239"/>
      <c r="G95" s="239"/>
      <c r="H95" s="312"/>
      <c r="I95" s="312"/>
    </row>
    <row r="96" spans="1:9" ht="19.5" customHeight="1">
      <c r="A96" s="239"/>
      <c r="B96" s="63"/>
      <c r="C96" s="239"/>
      <c r="D96" s="239"/>
      <c r="E96" s="239"/>
      <c r="F96" s="239"/>
      <c r="G96" s="239"/>
      <c r="H96" s="312"/>
      <c r="I96" s="312"/>
    </row>
    <row r="97" spans="1:15" ht="19.5" customHeight="1">
      <c r="A97" s="239"/>
    </row>
    <row r="101" spans="1:15" s="265" customFormat="1" ht="19.5" customHeight="1">
      <c r="B101" s="285"/>
      <c r="J101" s="239"/>
      <c r="K101" s="239"/>
      <c r="L101" s="239"/>
      <c r="M101" s="239"/>
      <c r="N101" s="239"/>
      <c r="O101" s="239"/>
    </row>
    <row r="102" spans="1:15" s="265" customFormat="1" ht="19.5" customHeight="1">
      <c r="B102" s="315"/>
      <c r="C102" s="315"/>
      <c r="D102" s="350"/>
      <c r="E102" s="350"/>
      <c r="F102" s="350"/>
      <c r="G102" s="350"/>
      <c r="J102" s="239"/>
      <c r="K102" s="239"/>
      <c r="L102" s="239"/>
      <c r="M102" s="239"/>
      <c r="N102" s="239"/>
      <c r="O102" s="239"/>
    </row>
    <row r="103" spans="1:15" ht="19.5" customHeight="1">
      <c r="A103" s="315"/>
    </row>
  </sheetData>
  <mergeCells count="20">
    <mergeCell ref="C7:E7"/>
    <mergeCell ref="G7:I7"/>
    <mergeCell ref="A4:I4"/>
    <mergeCell ref="C5:E5"/>
    <mergeCell ref="G5:I5"/>
    <mergeCell ref="C6:E6"/>
    <mergeCell ref="G6:I6"/>
    <mergeCell ref="D102:G102"/>
    <mergeCell ref="C8:E8"/>
    <mergeCell ref="G8:I8"/>
    <mergeCell ref="C10:I10"/>
    <mergeCell ref="C53:E53"/>
    <mergeCell ref="G53:I53"/>
    <mergeCell ref="C54:E54"/>
    <mergeCell ref="G54:I54"/>
    <mergeCell ref="C55:E55"/>
    <mergeCell ref="G55:I55"/>
    <mergeCell ref="C56:E56"/>
    <mergeCell ref="G56:I56"/>
    <mergeCell ref="C58:I58"/>
  </mergeCells>
  <pageMargins left="0.8" right="0.79" top="0.48" bottom="0.4" header="0.5" footer="0.5"/>
  <pageSetup paperSize="9" scale="67" firstPageNumber="11" fitToHeight="0" orientation="portrait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      </vt:lpstr>
      <vt:lpstr>BS</vt:lpstr>
      <vt:lpstr>income 3 months</vt:lpstr>
      <vt:lpstr>income 6 months</vt:lpstr>
      <vt:lpstr>Consolidated</vt:lpstr>
      <vt:lpstr>Company</vt:lpstr>
      <vt:lpstr>CF</vt:lpstr>
      <vt:lpstr>BS!Print_Area</vt:lpstr>
      <vt:lpstr>CF!Print_Area</vt:lpstr>
      <vt:lpstr>Company!Print_Area</vt:lpstr>
      <vt:lpstr>Consolidated!Print_Area</vt:lpstr>
      <vt:lpstr>'income 3 months'!Print_Area</vt:lpstr>
      <vt:lpstr>'income 6 months'!Print_Area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Siripan Leewanun</cp:lastModifiedBy>
  <cp:lastPrinted>2022-08-11T08:41:21Z</cp:lastPrinted>
  <dcterms:created xsi:type="dcterms:W3CDTF">2001-04-30T02:06:01Z</dcterms:created>
  <dcterms:modified xsi:type="dcterms:W3CDTF">2022-08-11T12:52:07Z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2021-07-02T10:12:34Z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f1c3c65b-618c-4523-ba86-3ddac5c9e3ec</vt:lpwstr>
  </property>
  <property fmtid="{D5CDD505-2E9C-101B-9397-08002B2CF9AE}" pid="8" name="MSIP_Label_ea60d57e-af5b-4752-ac57-3e4f28ca11dc_ContentBits">
    <vt:lpwstr>0</vt:lpwstr>
  </property>
</Properties>
</file>