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A:\SET 2022 -\2022\M-03\"/>
    </mc:Choice>
  </mc:AlternateContent>
  <xr:revisionPtr revIDLastSave="0" documentId="13_ncr:1_{189E304C-8F76-475E-9BE0-C27DE3A763C2}" xr6:coauthVersionLast="47" xr6:coauthVersionMax="47" xr10:uidLastSave="{00000000-0000-0000-0000-000000000000}"/>
  <bookViews>
    <workbookView xWindow="390" yWindow="130" windowWidth="18570" windowHeight="9850" tabRatio="693" firstSheet="1" activeTab="1" xr2:uid="{00000000-000D-0000-FFFF-FFFF00000000}"/>
  </bookViews>
  <sheets>
    <sheet name="      " sheetId="1" state="hidden" r:id="rId1"/>
    <sheet name="BS" sheetId="20" r:id="rId2"/>
    <sheet name="income 3 months" sheetId="4" r:id="rId3"/>
    <sheet name="Consolidated" sheetId="13" r:id="rId4"/>
    <sheet name="Company" sheetId="14" r:id="rId5"/>
    <sheet name="CF" sheetId="18" r:id="rId6"/>
  </sheets>
  <definedNames>
    <definedName name="_GoBack" localSheetId="5">CF!#REF!</definedName>
    <definedName name="AS2DocOpenMode" hidden="1">"AS2DocumentEdit"</definedName>
    <definedName name="_xlnm.Print_Area" localSheetId="1">BS!$A$1:$I$83</definedName>
    <definedName name="_xlnm.Print_Area" localSheetId="5">CF!$A$1:$I$93</definedName>
    <definedName name="_xlnm.Print_Area" localSheetId="4">Company!$A$1:$O$31</definedName>
    <definedName name="_xlnm.Print_Area" localSheetId="3">Consolidated!$A$1:$V$34</definedName>
    <definedName name="_xlnm.Print_Area" localSheetId="2">'income 3 months'!$A$1:$I$64</definedName>
    <definedName name="Z_71F08C2D_A392_4E43_8C71_7A0315E603E3_.wvu.PrintArea" localSheetId="3" hidden="1">Consolidated!$A$1:$V$4</definedName>
  </definedNames>
  <calcPr calcId="191029"/>
  <customWorkbookViews>
    <customWorkbookView name="SomthawinCharatthany - Personal View" guid="{E2C5A292-1F08-4011-B7CD-B2C1CB9ECC1B}" mergeInterval="0" personalView="1" maximized="1" windowWidth="1020" windowHeight="578" tabRatio="693" activeSheetId="4"/>
    <customWorkbookView name="prasert - Personal View" guid="{88D99024-9974-4C2C-AD31-DE47EDB57561}" mergeInterval="0" personalView="1" maximized="1" windowWidth="1020" windowHeight="569" tabRatio="693" activeSheetId="2"/>
    <customWorkbookView name="vsirichaipanich - Personal View" guid="{B1903EBB-F2B2-482F-8522-EFC6A62EFE29}" mergeInterval="0" personalView="1" maximized="1" xWindow="1" yWindow="1" windowWidth="1024" windowHeight="548" tabRatio="693" activeSheetId="6" showComments="commIndAndComment"/>
    <customWorkbookView name="Ampai  Suttiboriharnkul (Open)_x000a_ - Personal View" guid="{6D8DA1E2-E683-4EF8-8323-F59E6D53EF58}" mergeInterval="0" personalView="1" maximized="1" xWindow="1" yWindow="1" windowWidth="1024" windowHeight="548" tabRatio="693" activeSheetId="6" showComments="commIndAndComment"/>
    <customWorkbookView name="Deloitte Touche Tohmatsu - Personal View" guid="{71F08C2D-A392-4E43-8C71-7A0315E603E3}" mergeInterval="0" personalView="1" maximized="1" windowWidth="1148" windowHeight="609" tabRatio="849" activeSheetId="2"/>
    <customWorkbookView name="Prapai Pehnoon - Personal View" guid="{14F2CB60-0B6E-4A74-B9D9-FA75EECB80F8}" mergeInterval="0" personalView="1" maximized="1" windowWidth="1276" windowHeight="769" tabRatio="849" activeSheetId="7" showComments="commIndAndComment"/>
    <customWorkbookView name="Sriamporn Guardsang - Personal View" guid="{A4695C2D-4B51-4EDA-A343-D1C23B45E9CF}" mergeInterval="0" personalView="1" maximized="1" windowWidth="1148" windowHeight="654" tabRatio="849" activeSheetId="7"/>
    <customWorkbookView name="Spakdeesaneha - Personal View" guid="{389C49A3-3074-4B57-9936-4A93891C35E1}" mergeInterval="0" personalView="1" maximized="1" xWindow="1" yWindow="1" windowWidth="1280" windowHeight="785" tabRatio="693" activeSheetId="6" showComments="commIndAndComment"/>
    <customWorkbookView name="sguardsang - Personal View" guid="{023D5389-0C50-47D1-A88C-CC8DB0B04D83}" mergeInterval="0" personalView="1" maximized="1" xWindow="1" yWindow="1" windowWidth="1280" windowHeight="783" tabRatio="693" activeSheetId="6"/>
    <customWorkbookView name="pyenpensuk - Personal View" guid="{BEF176AB-5F77-4CE8-B3EC-B5F59335502B}" mergeInterval="0" personalView="1" maximized="1" xWindow="1" yWindow="1" windowWidth="1280" windowHeight="783" tabRatio="693" activeSheetId="6" showComments="commIndAndComment"/>
    <customWorkbookView name="Nvanichabull - Personal View" guid="{777C3DCA-DB29-4D4A-B955-242E20546123}" mergeInterval="0" personalView="1" maximized="1" xWindow="1" yWindow="1" windowWidth="1280" windowHeight="783" tabRatio="693" activeSheetId="6" showComments="commIndAndComment"/>
    <customWorkbookView name="wiamwong - Personal View" guid="{A82D49EB-A25D-4520-9E5A-28478E33FF16}" mergeInterval="0" personalView="1" maximized="1" xWindow="1" yWindow="1" windowWidth="1280" windowHeight="804" tabRatio="693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4" i="13" l="1"/>
  <c r="V27" i="13"/>
  <c r="V26" i="13"/>
  <c r="V18" i="13"/>
  <c r="V17" i="13"/>
  <c r="V15" i="13"/>
  <c r="C79" i="18" l="1"/>
  <c r="C71" i="18"/>
  <c r="C32" i="18"/>
  <c r="C43" i="18" s="1"/>
  <c r="C48" i="18" s="1"/>
  <c r="C82" i="18" l="1"/>
  <c r="C84" i="18" s="1"/>
  <c r="C86" i="18" s="1"/>
  <c r="E79" i="18"/>
  <c r="I71" i="18"/>
  <c r="E71" i="18"/>
  <c r="G71" i="18"/>
  <c r="C28" i="14"/>
  <c r="E51" i="4"/>
  <c r="C51" i="4"/>
  <c r="H28" i="13" l="1"/>
  <c r="K28" i="14"/>
  <c r="I28" i="14"/>
  <c r="E28" i="14"/>
  <c r="G28" i="14"/>
  <c r="K29" i="14" l="1"/>
  <c r="G29" i="14"/>
  <c r="O27" i="14"/>
  <c r="O18" i="14"/>
  <c r="O17" i="14"/>
  <c r="M19" i="14"/>
  <c r="M21" i="14" s="1"/>
  <c r="K19" i="14"/>
  <c r="K21" i="14" s="1"/>
  <c r="I19" i="14"/>
  <c r="I21" i="14" s="1"/>
  <c r="G19" i="14"/>
  <c r="G21" i="14" s="1"/>
  <c r="E19" i="14"/>
  <c r="E21" i="14" s="1"/>
  <c r="C19" i="14"/>
  <c r="C21" i="14" s="1"/>
  <c r="R28" i="13"/>
  <c r="R29" i="13" s="1"/>
  <c r="P28" i="13"/>
  <c r="P29" i="13" s="1"/>
  <c r="N28" i="13"/>
  <c r="N29" i="13" s="1"/>
  <c r="L28" i="13"/>
  <c r="L29" i="13" s="1"/>
  <c r="J28" i="13"/>
  <c r="J29" i="13" s="1"/>
  <c r="H29" i="13"/>
  <c r="F28" i="13"/>
  <c r="D28" i="13"/>
  <c r="H19" i="13"/>
  <c r="H21" i="13" s="1"/>
  <c r="T19" i="13"/>
  <c r="R19" i="13"/>
  <c r="R21" i="13" s="1"/>
  <c r="P19" i="13"/>
  <c r="P21" i="13" s="1"/>
  <c r="N19" i="13"/>
  <c r="N21" i="13" s="1"/>
  <c r="L19" i="13"/>
  <c r="L21" i="13" s="1"/>
  <c r="J19" i="13"/>
  <c r="J21" i="13" s="1"/>
  <c r="F19" i="13"/>
  <c r="F21" i="13" s="1"/>
  <c r="D19" i="13"/>
  <c r="D21" i="13" s="1"/>
  <c r="G17" i="20"/>
  <c r="C17" i="20"/>
  <c r="C23" i="20" s="1"/>
  <c r="I35" i="20"/>
  <c r="G35" i="20"/>
  <c r="E35" i="20"/>
  <c r="C35" i="20"/>
  <c r="V19" i="13" l="1"/>
  <c r="D29" i="13"/>
  <c r="O19" i="14"/>
  <c r="T21" i="13"/>
  <c r="E16" i="4"/>
  <c r="I17" i="20"/>
  <c r="E17" i="20"/>
  <c r="E23" i="20" s="1"/>
  <c r="E32" i="18" l="1"/>
  <c r="I57" i="20" l="1"/>
  <c r="G57" i="20"/>
  <c r="C57" i="20"/>
  <c r="E57" i="20"/>
  <c r="I51" i="4"/>
  <c r="I47" i="4"/>
  <c r="E47" i="4"/>
  <c r="E52" i="4" s="1"/>
  <c r="I22" i="4"/>
  <c r="I16" i="4"/>
  <c r="E22" i="4"/>
  <c r="E24" i="4" s="1"/>
  <c r="E29" i="4" s="1"/>
  <c r="I84" i="18"/>
  <c r="I86" i="18" s="1"/>
  <c r="I79" i="18"/>
  <c r="I32" i="18"/>
  <c r="I43" i="18" s="1"/>
  <c r="I48" i="18" s="1"/>
  <c r="E43" i="18"/>
  <c r="E48" i="18" s="1"/>
  <c r="G79" i="18"/>
  <c r="C47" i="4"/>
  <c r="C52" i="4" s="1"/>
  <c r="G47" i="4"/>
  <c r="C22" i="4"/>
  <c r="G22" i="4"/>
  <c r="C24" i="14"/>
  <c r="C29" i="14" s="1"/>
  <c r="E24" i="14"/>
  <c r="E29" i="14" s="1"/>
  <c r="O15" i="14"/>
  <c r="O20" i="14"/>
  <c r="I24" i="14"/>
  <c r="I29" i="14" s="1"/>
  <c r="F29" i="13"/>
  <c r="V20" i="13"/>
  <c r="G51" i="4"/>
  <c r="I79" i="20"/>
  <c r="I63" i="20"/>
  <c r="E79" i="20"/>
  <c r="E63" i="20"/>
  <c r="I23" i="20"/>
  <c r="G79" i="20"/>
  <c r="C79" i="20"/>
  <c r="G63" i="20"/>
  <c r="C63" i="20"/>
  <c r="G23" i="20"/>
  <c r="G37" i="20" s="1"/>
  <c r="C37" i="20"/>
  <c r="G16" i="4"/>
  <c r="C16" i="4"/>
  <c r="V21" i="13" l="1"/>
  <c r="O21" i="14"/>
  <c r="G24" i="4"/>
  <c r="G65" i="20"/>
  <c r="G81" i="20" s="1"/>
  <c r="E82" i="18"/>
  <c r="E84" i="18" s="1"/>
  <c r="E86" i="18" s="1"/>
  <c r="O24" i="14"/>
  <c r="C24" i="4"/>
  <c r="C29" i="4" s="1"/>
  <c r="I52" i="4"/>
  <c r="E37" i="20"/>
  <c r="C65" i="20"/>
  <c r="C81" i="20" s="1"/>
  <c r="E65" i="20"/>
  <c r="E81" i="20" s="1"/>
  <c r="I24" i="4"/>
  <c r="I29" i="4" s="1"/>
  <c r="G52" i="4"/>
  <c r="I65" i="20"/>
  <c r="I81" i="20" s="1"/>
  <c r="I37" i="20"/>
  <c r="G29" i="4" l="1"/>
  <c r="G31" i="4" s="1"/>
  <c r="C31" i="4"/>
  <c r="E31" i="4"/>
  <c r="E55" i="4" s="1"/>
  <c r="E56" i="4" s="1"/>
  <c r="I31" i="4"/>
  <c r="G32" i="18" l="1"/>
  <c r="G43" i="18" s="1"/>
  <c r="G48" i="18" s="1"/>
  <c r="G82" i="18" s="1"/>
  <c r="G84" i="18" s="1"/>
  <c r="G86" i="18" s="1"/>
  <c r="G55" i="4"/>
  <c r="G56" i="4" s="1"/>
  <c r="G53" i="4"/>
  <c r="G59" i="4" s="1"/>
  <c r="G60" i="4" s="1"/>
  <c r="T28" i="13"/>
  <c r="C53" i="4"/>
  <c r="C59" i="4" s="1"/>
  <c r="C60" i="4" s="1"/>
  <c r="M28" i="14"/>
  <c r="O26" i="14"/>
  <c r="I55" i="4"/>
  <c r="I56" i="4" s="1"/>
  <c r="I53" i="4"/>
  <c r="I59" i="4" s="1"/>
  <c r="I60" i="4" s="1"/>
  <c r="C55" i="4"/>
  <c r="C56" i="4" s="1"/>
  <c r="E53" i="4"/>
  <c r="E59" i="4" s="1"/>
  <c r="E60" i="4" s="1"/>
  <c r="O28" i="14" l="1"/>
  <c r="O29" i="14" s="1"/>
  <c r="M29" i="14"/>
  <c r="T29" i="13"/>
  <c r="V28" i="13"/>
  <c r="V29" i="13" s="1"/>
</calcChain>
</file>

<file path=xl/sharedStrings.xml><?xml version="1.0" encoding="utf-8"?>
<sst xmlns="http://schemas.openxmlformats.org/spreadsheetml/2006/main" count="352" uniqueCount="215">
  <si>
    <t>Consolidated</t>
  </si>
  <si>
    <t>Separate</t>
  </si>
  <si>
    <t>financial statements</t>
  </si>
  <si>
    <t>31 March</t>
  </si>
  <si>
    <t>31 December</t>
  </si>
  <si>
    <t>Assets</t>
  </si>
  <si>
    <t>Note</t>
  </si>
  <si>
    <t xml:space="preserve"> </t>
  </si>
  <si>
    <t>(in thousand Baht)</t>
  </si>
  <si>
    <t>Current assets</t>
  </si>
  <si>
    <t>Cash and cash equivalents</t>
  </si>
  <si>
    <t>Other current financial assets</t>
  </si>
  <si>
    <t>Service income receivables</t>
  </si>
  <si>
    <t>Related parties</t>
  </si>
  <si>
    <t>Other parties</t>
  </si>
  <si>
    <t>Total service income receivables</t>
  </si>
  <si>
    <t>Receivables and loans to others</t>
  </si>
  <si>
    <t>Other receivables</t>
  </si>
  <si>
    <t>Short-term loans and advance to related parties</t>
  </si>
  <si>
    <t>Digital tokens</t>
  </si>
  <si>
    <t>Other current assets</t>
  </si>
  <si>
    <t>Total current assets</t>
  </si>
  <si>
    <t>Non-current assets</t>
  </si>
  <si>
    <t>Other non-current financial assets</t>
  </si>
  <si>
    <t>Investment in subsidiaries</t>
  </si>
  <si>
    <t>Goodwill</t>
  </si>
  <si>
    <t>Other intangible assets other than goodwill</t>
  </si>
  <si>
    <t>Deferred tax assets</t>
  </si>
  <si>
    <t xml:space="preserve">Other non-current assets </t>
  </si>
  <si>
    <t>Total non-current assets</t>
  </si>
  <si>
    <t>Total assets</t>
  </si>
  <si>
    <t>Liabilities and equity</t>
  </si>
  <si>
    <t>Current liabilities</t>
  </si>
  <si>
    <t>Short-term debentures</t>
  </si>
  <si>
    <t>Current portion of long-term debentures</t>
  </si>
  <si>
    <t>Current portion of lease liabilities</t>
  </si>
  <si>
    <t>Short-term loans from related parties</t>
  </si>
  <si>
    <t>Income tax payable</t>
  </si>
  <si>
    <t>Other current liabilities</t>
  </si>
  <si>
    <t>Total current liabilities</t>
  </si>
  <si>
    <t>Non-current liabilities</t>
  </si>
  <si>
    <t>Lease liabilities</t>
  </si>
  <si>
    <t>Total non-current liabilities</t>
  </si>
  <si>
    <t>Total liabilities</t>
  </si>
  <si>
    <t xml:space="preserve">Share capital </t>
  </si>
  <si>
    <t>Retained earnings</t>
  </si>
  <si>
    <t xml:space="preserve">Appropriated </t>
  </si>
  <si>
    <t>Legal reserve</t>
  </si>
  <si>
    <t>Unappropriated</t>
  </si>
  <si>
    <t>Statement of comprehensive income (Unaudited)</t>
  </si>
  <si>
    <t>financial statemetns</t>
  </si>
  <si>
    <t>Three-month period ended</t>
  </si>
  <si>
    <t>Revenues</t>
  </si>
  <si>
    <t xml:space="preserve">Revenues from securities business </t>
  </si>
  <si>
    <t>Other income</t>
  </si>
  <si>
    <t>Finance costs</t>
  </si>
  <si>
    <t>Servicing and administrative expenses</t>
  </si>
  <si>
    <t>Profit (loss) for the period</t>
  </si>
  <si>
    <t>Items that will be reclassified subsequently to profit or loss</t>
  </si>
  <si>
    <t>Total items that will be reclassified subsequently to profit or loss</t>
  </si>
  <si>
    <t>Items that will not be reclassified to profit or loss</t>
  </si>
  <si>
    <t>Total items that will not be reclassified to profit or loss</t>
  </si>
  <si>
    <t>Profit (loss) attributable to:</t>
  </si>
  <si>
    <r>
      <t>Total comprehensive income (expense)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rFont val="Times New Roman"/>
        <family val="1"/>
      </rPr>
      <t>attributable to:</t>
    </r>
  </si>
  <si>
    <t>Consolidated financial statemetns</t>
  </si>
  <si>
    <t xml:space="preserve">Share of other </t>
  </si>
  <si>
    <t>Issued and</t>
  </si>
  <si>
    <t>comprehensive</t>
  </si>
  <si>
    <t>Total</t>
  </si>
  <si>
    <t>paid-up</t>
  </si>
  <si>
    <t>of investment</t>
  </si>
  <si>
    <t>Appropriated</t>
  </si>
  <si>
    <t>share capital</t>
  </si>
  <si>
    <t xml:space="preserve"> benefit plans</t>
  </si>
  <si>
    <t>in an associate</t>
  </si>
  <si>
    <t>equity</t>
  </si>
  <si>
    <t>Three-month period ended 31 March 2021</t>
  </si>
  <si>
    <t>Balance at 1 January 2021</t>
  </si>
  <si>
    <t>Interim dividend paid</t>
  </si>
  <si>
    <t>Balance at 31 March 2021</t>
  </si>
  <si>
    <t>Three-month period ended 31 March 2022</t>
  </si>
  <si>
    <t>Balance at 1 January 2022</t>
  </si>
  <si>
    <t>Balance at 31 March 2022</t>
  </si>
  <si>
    <t>Separate financial statemetns</t>
  </si>
  <si>
    <t>Cash flows from operating activities</t>
  </si>
  <si>
    <t>Adjustments to reconcile profit (loss) to cash receipts (payments)</t>
  </si>
  <si>
    <t>Service and interest costs on employees benefits</t>
  </si>
  <si>
    <t>Dividend income</t>
  </si>
  <si>
    <t>Interest income</t>
  </si>
  <si>
    <t>Financial assets</t>
  </si>
  <si>
    <t>Other non-current assets</t>
  </si>
  <si>
    <t>Interest received</t>
  </si>
  <si>
    <t>Interest paid</t>
  </si>
  <si>
    <t>Cash received of refundable corporate income taxes</t>
  </si>
  <si>
    <t>Income tax paid</t>
  </si>
  <si>
    <t>Cash flows from investing activities</t>
  </si>
  <si>
    <t>Cash paid for investment in associates</t>
  </si>
  <si>
    <t>Cash paid for other non-current financial assets</t>
  </si>
  <si>
    <t>Cash paid for acquisition of equipment and intangible assets</t>
  </si>
  <si>
    <t>Dividends received</t>
  </si>
  <si>
    <t xml:space="preserve">Net cash from (used in) investing activities  </t>
  </si>
  <si>
    <t>Cash flows from financing activities</t>
  </si>
  <si>
    <t>Cash paid for lease liabilities</t>
  </si>
  <si>
    <t xml:space="preserve">Net increase (decrease) in cash and cash equivalents </t>
  </si>
  <si>
    <t>before effect of exchange rate changes</t>
  </si>
  <si>
    <t>Net increase (decrease) in cash and cash equivalents</t>
  </si>
  <si>
    <t xml:space="preserve">Cash and cash equivalents as at 1 January  </t>
  </si>
  <si>
    <t xml:space="preserve">Cash and cash equivalents as at 31 March  </t>
  </si>
  <si>
    <t>Non-cash transactions</t>
  </si>
  <si>
    <t>Payable for acquisition of equipment and intangible assets</t>
  </si>
  <si>
    <t xml:space="preserve">   increase (decrease)</t>
  </si>
  <si>
    <t>5</t>
  </si>
  <si>
    <t>3</t>
  </si>
  <si>
    <t>Statement of financial position</t>
  </si>
  <si>
    <t>6.2</t>
  </si>
  <si>
    <t>6.1, 6.2</t>
  </si>
  <si>
    <t>7</t>
  </si>
  <si>
    <t>Income tax</t>
  </si>
  <si>
    <t>Total revenues</t>
  </si>
  <si>
    <t xml:space="preserve">   Loss for the period</t>
  </si>
  <si>
    <t xml:space="preserve">   Other comprehensive income (loss)</t>
  </si>
  <si>
    <t>income (loss) of</t>
  </si>
  <si>
    <t>equity method</t>
  </si>
  <si>
    <t>Comprehensive income (loss) for the period</t>
  </si>
  <si>
    <t>Total comprehensive income (loss) for the period</t>
  </si>
  <si>
    <t>investments at</t>
  </si>
  <si>
    <t>fair value through</t>
  </si>
  <si>
    <t>Gain (loss) on</t>
  </si>
  <si>
    <t xml:space="preserve"> income</t>
  </si>
  <si>
    <t xml:space="preserve"> other comprehensive</t>
  </si>
  <si>
    <t xml:space="preserve">Unrealised gain </t>
  </si>
  <si>
    <t>Exchange differences on translating financial statements</t>
  </si>
  <si>
    <t xml:space="preserve">Exchange differences </t>
  </si>
  <si>
    <t xml:space="preserve">on translating </t>
  </si>
  <si>
    <t xml:space="preserve">Income tax </t>
  </si>
  <si>
    <t>Expected credit loss (reversal)</t>
  </si>
  <si>
    <t>Owners of parent</t>
  </si>
  <si>
    <t>Depreciation and amortisation</t>
  </si>
  <si>
    <t xml:space="preserve">   Authorised share capital</t>
  </si>
  <si>
    <t>Revenues from investment, advisory and management business</t>
  </si>
  <si>
    <t>8.1</t>
  </si>
  <si>
    <t>8.2</t>
  </si>
  <si>
    <t>Premises and equipments, net</t>
  </si>
  <si>
    <t>Right-of-use assets, net</t>
  </si>
  <si>
    <t xml:space="preserve">   Profit for the period</t>
  </si>
  <si>
    <t>Gain from disposal of digital tokens</t>
  </si>
  <si>
    <t>Operating assets (increase) decrease</t>
  </si>
  <si>
    <t>Operating liabilities increase (decrease)</t>
  </si>
  <si>
    <t>Long-term debentures</t>
  </si>
  <si>
    <t>Profit from operating activities</t>
  </si>
  <si>
    <t>Actuarial loss</t>
  </si>
  <si>
    <t xml:space="preserve">   Other comprehensive loss</t>
  </si>
  <si>
    <t>Total comprehensive loss for the period</t>
  </si>
  <si>
    <t>Cash paid for short-term loans and advance to related parties</t>
  </si>
  <si>
    <t>(Unaudited)</t>
  </si>
  <si>
    <t>Gain on sale of premises and equipment</t>
  </si>
  <si>
    <t>Expenses</t>
  </si>
  <si>
    <t>Investment, advisory and management business expenses</t>
  </si>
  <si>
    <t xml:space="preserve">Securities business expenses </t>
  </si>
  <si>
    <t>Share of other comprehensive income of associates and joint venture</t>
  </si>
  <si>
    <t>associates and</t>
  </si>
  <si>
    <t>using equity method</t>
  </si>
  <si>
    <t>Investment in associates and joint venture</t>
  </si>
  <si>
    <t xml:space="preserve">   Issued and paid-up share capital</t>
  </si>
  <si>
    <t>Share premium on ordinary shares</t>
  </si>
  <si>
    <t>Other components of equity</t>
  </si>
  <si>
    <t>Total equity</t>
  </si>
  <si>
    <t>Total liabilities and equity</t>
  </si>
  <si>
    <t>Total expenses</t>
  </si>
  <si>
    <t>Share premium</t>
  </si>
  <si>
    <t xml:space="preserve">on ordinary shares </t>
  </si>
  <si>
    <t>Statement of changes in equity (Unaudited)</t>
  </si>
  <si>
    <t>measurement of</t>
  </si>
  <si>
    <t xml:space="preserve">    (345,855,440 ordinary shares, par value at Baht 5 per share)</t>
  </si>
  <si>
    <t>-</t>
  </si>
  <si>
    <t>Equity</t>
  </si>
  <si>
    <t>Loss on exchange rate</t>
  </si>
  <si>
    <t>Loss on unrealised exchange rate</t>
  </si>
  <si>
    <t>Gain on remeasuring financial assets</t>
  </si>
  <si>
    <t>other comprehensive</t>
  </si>
  <si>
    <t>joint venture using</t>
  </si>
  <si>
    <t xml:space="preserve">on dilution </t>
  </si>
  <si>
    <t>Cash paid on long-term debentures</t>
  </si>
  <si>
    <t xml:space="preserve">Profit (loss) from operations before changes in </t>
  </si>
  <si>
    <t xml:space="preserve">   operating assets and liabilities</t>
  </si>
  <si>
    <t>Cash received from share capital reduction of a subsidiary</t>
  </si>
  <si>
    <t>Cash received from disposal of premises and equipment</t>
  </si>
  <si>
    <t>Cash received from disposal of digital tokens</t>
  </si>
  <si>
    <t>Cash (paid) received from operations</t>
  </si>
  <si>
    <t xml:space="preserve">Net cash (used in) from operating activities </t>
  </si>
  <si>
    <t xml:space="preserve">Net cash used in financing activities  </t>
  </si>
  <si>
    <t>(formerly Finansa Public Company Limited)</t>
  </si>
  <si>
    <t>Gain from write-off of right-of-use assets</t>
  </si>
  <si>
    <t>Loss from write-off of intangible assets</t>
  </si>
  <si>
    <t>Gain on disposal of premises and equipment</t>
  </si>
  <si>
    <t>Gain (loss) on measurement of financial assets</t>
  </si>
  <si>
    <t>Revaluation surplus on investments increase (decrease)</t>
  </si>
  <si>
    <t>11.2</t>
  </si>
  <si>
    <t>11.2, 11.3.1</t>
  </si>
  <si>
    <t>11.2, 11.3.2</t>
  </si>
  <si>
    <t>Profit (loss) before income tax</t>
  </si>
  <si>
    <t>Provision for employee benefits</t>
  </si>
  <si>
    <t>Share of profit (loss) of associates and joint venture accounted for</t>
  </si>
  <si>
    <t>Other comprehensive income (loss) for the period, net of tax</t>
  </si>
  <si>
    <t>on defined</t>
  </si>
  <si>
    <t>Statement of cash flows (Unaudited)</t>
  </si>
  <si>
    <t>Share of loss (profit) of associates and joint venture accounted for</t>
  </si>
  <si>
    <t>Cash received from repayment of short-term loans to related parties</t>
  </si>
  <si>
    <t>(Loss) gain on</t>
  </si>
  <si>
    <t>Amortisation of discounts on investment in debt instruments</t>
  </si>
  <si>
    <r>
      <t xml:space="preserve">Basic earnings (loss) per share </t>
    </r>
    <r>
      <rPr>
        <b/>
        <i/>
        <sz val="11"/>
        <rFont val="Times New Roman"/>
        <family val="1"/>
      </rPr>
      <t>(in Baht)</t>
    </r>
  </si>
  <si>
    <t>Cash paid for short-term loan from a related party</t>
  </si>
  <si>
    <t>Cash received from short-term loans from related parties</t>
  </si>
  <si>
    <t>FNS Holdings Public Company Limited and its Subsidiaries</t>
  </si>
  <si>
    <t>Other comprehensive income (loss)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</si>
</sst>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#,##0.00\ ;\(#,##0.00\)"/>
    <numFmt numFmtId="166" formatCode="#,##0;\(#,##0\)"/>
    <numFmt numFmtId="167" formatCode="\$#,##0.00;\(\$#,##0.00\)"/>
    <numFmt numFmtId="168" formatCode="\$#,##0;\(\$#,##0\)"/>
    <numFmt numFmtId="169" formatCode="_(* #,##0.0000_);_(* \(#,##0.0000\);_(* &quot;-&quot;????_);_(@_)"/>
    <numFmt numFmtId="170" formatCode="_(* #,##0.000_);_(* \(#,##0.000\);_(* &quot;-&quot;???_);_(@_)"/>
    <numFmt numFmtId="171" formatCode="\-"/>
    <numFmt numFmtId="172" formatCode="_(* #,##0_);_(* \(#,##0\);_(* &quot;-&quot;??_);_(@_)"/>
    <numFmt numFmtId="173" formatCode="_(* #,##0_);_(* \(#,##0\);_(* &quot;-&quot;????_);_(@_)"/>
    <numFmt numFmtId="174" formatCode="_(* #,##0_);_(* \(#,##0\);_(* &quot;-&quot;?????_);_(@_)"/>
    <numFmt numFmtId="175" formatCode="* #,##0_);* \(#,##0\);&quot;-&quot;??_);@"/>
    <numFmt numFmtId="176" formatCode="_ * #,##0.00_ ;_ * \-#,##0.00_ ;_ * &quot;-&quot;??_ ;_ @_ "/>
    <numFmt numFmtId="177" formatCode="* \(#,##0\);* #,##0_);&quot;-&quot;??_);@"/>
    <numFmt numFmtId="178" formatCode="_(* #,##0_);_(* \(#,##0\);_(* &quot;-&quot;???_);_(@_)"/>
    <numFmt numFmtId="179" formatCode="_-* #,##0.00_-;\-* #,##0.00_-;_-* &quot;-&quot;??_-;_-@_-"/>
    <numFmt numFmtId="180" formatCode="0.00_)"/>
    <numFmt numFmtId="181" formatCode="0%_);\(0%\)"/>
  </numFmts>
  <fonts count="72">
    <font>
      <sz val="14"/>
      <name val="Angsana New"/>
      <family val="1"/>
      <charset val="222"/>
    </font>
    <font>
      <sz val="11"/>
      <color theme="1"/>
      <name val="Calibri"/>
      <family val="2"/>
      <scheme val="minor"/>
    </font>
    <font>
      <sz val="10"/>
      <name val="ApFont"/>
    </font>
    <font>
      <sz val="10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sz val="10"/>
      <name val="Arial"/>
      <family val="2"/>
    </font>
    <font>
      <sz val="14"/>
      <name val="Angsana New"/>
      <family val="1"/>
      <charset val="222"/>
    </font>
    <font>
      <b/>
      <sz val="10"/>
      <name val="Times New Roman"/>
      <family val="1"/>
    </font>
    <font>
      <sz val="8"/>
      <name val="Times New Roman"/>
      <family val="1"/>
    </font>
    <font>
      <sz val="14"/>
      <name val="AngsanaUPC"/>
      <family val="1"/>
    </font>
    <font>
      <sz val="7"/>
      <name val="Small Fonts"/>
      <family val="2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Angsana New"/>
      <family val="1"/>
    </font>
    <font>
      <sz val="10"/>
      <name val="Angsana New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u/>
      <sz val="11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i/>
      <sz val="11"/>
      <name val="Angsana New"/>
      <family val="1"/>
    </font>
    <font>
      <sz val="11"/>
      <name val="Angsana New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1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4"/>
      <color theme="1"/>
      <name val="Angsana New"/>
      <family val="1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2"/>
      <name val="Tms Rmn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i/>
      <sz val="16"/>
      <name val="Helv"/>
      <charset val="22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sz val="18"/>
      <color indexed="62"/>
      <name val="Cambria"/>
      <family val="2"/>
    </font>
    <font>
      <b/>
      <sz val="24"/>
      <name val="AngsanaUPC"/>
      <family val="1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2"/>
      <name val="นูลมรผ"/>
    </font>
    <font>
      <sz val="14"/>
      <name val="CordiaUPC"/>
      <family val="2"/>
      <charset val="222"/>
    </font>
    <font>
      <b/>
      <sz val="16"/>
      <name val="AngsanaUPC"/>
      <family val="1"/>
      <charset val="22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17">
    <xf numFmtId="0" fontId="0" fillId="0" borderId="0"/>
    <xf numFmtId="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166" fontId="3" fillId="0" borderId="0"/>
    <xf numFmtId="177" fontId="3" fillId="0" borderId="0" applyFill="0" applyBorder="0" applyProtection="0"/>
    <xf numFmtId="177" fontId="3" fillId="0" borderId="1" applyFill="0" applyProtection="0"/>
    <xf numFmtId="177" fontId="3" fillId="0" borderId="2" applyFill="0" applyProtection="0"/>
    <xf numFmtId="167" fontId="3" fillId="0" borderId="0"/>
    <xf numFmtId="175" fontId="3" fillId="0" borderId="0" applyFill="0" applyBorder="0" applyProtection="0"/>
    <xf numFmtId="175" fontId="3" fillId="0" borderId="1" applyFill="0" applyProtection="0"/>
    <xf numFmtId="175" fontId="3" fillId="0" borderId="2" applyFill="0" applyProtection="0"/>
    <xf numFmtId="168" fontId="3" fillId="0" borderId="0"/>
    <xf numFmtId="37" fontId="11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/>
    <xf numFmtId="0" fontId="4" fillId="0" borderId="0"/>
    <xf numFmtId="4" fontId="2" fillId="0" borderId="0" applyFont="0" applyFill="0" applyBorder="0" applyAlignment="0" applyProtection="0"/>
    <xf numFmtId="0" fontId="6" fillId="0" borderId="0"/>
    <xf numFmtId="176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5" borderId="0" applyNumberFormat="0" applyBorder="0" applyAlignment="0" applyProtection="0"/>
    <xf numFmtId="0" fontId="39" fillId="7" borderId="0" applyNumberFormat="0" applyBorder="0" applyAlignment="0" applyProtection="0"/>
    <xf numFmtId="0" fontId="39" fillId="4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7" borderId="0" applyNumberFormat="0" applyBorder="0" applyAlignment="0" applyProtection="0"/>
    <xf numFmtId="0" fontId="39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9" borderId="0" applyNumberFormat="0" applyBorder="0" applyAlignment="0" applyProtection="0"/>
    <xf numFmtId="0" fontId="40" fillId="7" borderId="0" applyNumberFormat="0" applyBorder="0" applyAlignment="0" applyProtection="0"/>
    <xf numFmtId="0" fontId="40" fillId="4" borderId="0" applyNumberFormat="0" applyBorder="0" applyAlignment="0" applyProtection="0"/>
    <xf numFmtId="9" fontId="41" fillId="0" borderId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2" fillId="16" borderId="0" applyNumberFormat="0" applyBorder="0" applyAlignment="0" applyProtection="0"/>
    <xf numFmtId="0" fontId="43" fillId="17" borderId="10" applyNumberFormat="0" applyAlignment="0" applyProtection="0"/>
    <xf numFmtId="0" fontId="44" fillId="18" borderId="11" applyNumberFormat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" borderId="0" applyNumberFormat="0" applyBorder="0" applyAlignment="0" applyProtection="0"/>
    <xf numFmtId="38" fontId="48" fillId="19" borderId="0" applyNumberFormat="0" applyBorder="0" applyAlignment="0" applyProtection="0"/>
    <xf numFmtId="0" fontId="49" fillId="0" borderId="12" applyNumberFormat="0" applyAlignment="0" applyProtection="0">
      <alignment horizontal="left" vertical="center"/>
    </xf>
    <xf numFmtId="0" fontId="49" fillId="0" borderId="4">
      <alignment horizontal="left" vertical="center"/>
    </xf>
    <xf numFmtId="14" fontId="36" fillId="20" borderId="13">
      <alignment horizontal="center" vertical="center" wrapText="1"/>
    </xf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2" fillId="0" borderId="16" applyNumberFormat="0" applyFill="0" applyAlignment="0" applyProtection="0"/>
    <xf numFmtId="0" fontId="52" fillId="0" borderId="0" applyNumberFormat="0" applyFill="0" applyBorder="0" applyAlignment="0" applyProtection="0"/>
    <xf numFmtId="14" fontId="36" fillId="20" borderId="13">
      <alignment horizontal="center" vertical="center" wrapText="1"/>
    </xf>
    <xf numFmtId="10" fontId="48" fillId="21" borderId="9" applyNumberFormat="0" applyBorder="0" applyAlignment="0" applyProtection="0"/>
    <xf numFmtId="0" fontId="53" fillId="8" borderId="10" applyNumberFormat="0" applyAlignment="0" applyProtection="0"/>
    <xf numFmtId="0" fontId="53" fillId="8" borderId="10" applyNumberFormat="0" applyAlignment="0" applyProtection="0"/>
    <xf numFmtId="0" fontId="53" fillId="8" borderId="10" applyNumberFormat="0" applyAlignment="0" applyProtection="0"/>
    <xf numFmtId="0" fontId="54" fillId="0" borderId="17" applyNumberFormat="0" applyFill="0" applyAlignment="0" applyProtection="0"/>
    <xf numFmtId="0" fontId="55" fillId="8" borderId="0" applyNumberFormat="0" applyBorder="0" applyAlignment="0" applyProtection="0"/>
    <xf numFmtId="180" fontId="5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6" fillId="5" borderId="18" applyNumberFormat="0" applyFont="0" applyAlignment="0" applyProtection="0"/>
    <xf numFmtId="0" fontId="57" fillId="17" borderId="19" applyNumberFormat="0" applyAlignment="0" applyProtection="0"/>
    <xf numFmtId="40" fontId="58" fillId="22" borderId="0">
      <alignment horizontal="right"/>
    </xf>
    <xf numFmtId="181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6" fillId="0" borderId="8" applyNumberFormat="0" applyFill="0" applyAlignment="0" applyProtection="0">
      <alignment horizontal="center" vertical="center"/>
    </xf>
    <xf numFmtId="1" fontId="6" fillId="0" borderId="8" applyNumberFormat="0" applyFill="0" applyAlignment="0" applyProtection="0">
      <alignment horizontal="center" vertical="center"/>
    </xf>
    <xf numFmtId="1" fontId="6" fillId="0" borderId="8" applyNumberFormat="0" applyFill="0" applyAlignment="0" applyProtection="0">
      <alignment horizontal="center" vertical="center"/>
    </xf>
    <xf numFmtId="0" fontId="38" fillId="0" borderId="0" applyFill="0" applyBorder="0" applyProtection="0">
      <alignment horizontal="left" vertical="top"/>
    </xf>
    <xf numFmtId="0" fontId="59" fillId="0" borderId="0" applyNumberFormat="0" applyFill="0" applyBorder="0" applyAlignment="0" applyProtection="0"/>
    <xf numFmtId="3" fontId="60" fillId="0" borderId="20">
      <alignment horizontal="center"/>
    </xf>
    <xf numFmtId="0" fontId="5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9" fontId="63" fillId="0" borderId="0" applyFont="0" applyFill="0" applyBorder="0" applyAlignment="0" applyProtection="0"/>
    <xf numFmtId="0" fontId="64" fillId="0" borderId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/>
    <xf numFmtId="0" fontId="5" fillId="0" borderId="0"/>
    <xf numFmtId="0" fontId="5" fillId="0" borderId="0"/>
    <xf numFmtId="0" fontId="6" fillId="0" borderId="0"/>
    <xf numFmtId="37" fontId="6" fillId="0" borderId="0"/>
    <xf numFmtId="1" fontId="65" fillId="0" borderId="0" applyFill="0" applyBorder="0" applyProtection="0">
      <alignment horizontal="center"/>
    </xf>
    <xf numFmtId="4" fontId="66" fillId="8" borderId="21" applyNumberFormat="0" applyProtection="0">
      <alignment vertical="center"/>
    </xf>
    <xf numFmtId="4" fontId="67" fillId="2" borderId="21" applyNumberFormat="0" applyProtection="0">
      <alignment vertical="center"/>
    </xf>
    <xf numFmtId="4" fontId="66" fillId="2" borderId="21" applyNumberFormat="0" applyProtection="0">
      <alignment horizontal="left" vertical="center" indent="1"/>
    </xf>
    <xf numFmtId="0" fontId="66" fillId="2" borderId="21" applyNumberFormat="0" applyProtection="0">
      <alignment horizontal="left" vertical="top" indent="1"/>
    </xf>
    <xf numFmtId="4" fontId="66" fillId="23" borderId="0" applyNumberFormat="0" applyProtection="0">
      <alignment horizontal="left" vertical="center" indent="1"/>
    </xf>
    <xf numFmtId="4" fontId="68" fillId="9" borderId="21" applyNumberFormat="0" applyProtection="0">
      <alignment horizontal="right" vertical="center"/>
    </xf>
    <xf numFmtId="4" fontId="68" fillId="4" borderId="21" applyNumberFormat="0" applyProtection="0">
      <alignment horizontal="right" vertical="center"/>
    </xf>
    <xf numFmtId="4" fontId="68" fillId="15" borderId="21" applyNumberFormat="0" applyProtection="0">
      <alignment horizontal="right" vertical="center"/>
    </xf>
    <xf numFmtId="4" fontId="68" fillId="11" borderId="21" applyNumberFormat="0" applyProtection="0">
      <alignment horizontal="right" vertical="center"/>
    </xf>
    <xf numFmtId="4" fontId="68" fillId="24" borderId="21" applyNumberFormat="0" applyProtection="0">
      <alignment horizontal="right" vertical="center"/>
    </xf>
    <xf numFmtId="4" fontId="68" fillId="10" borderId="21" applyNumberFormat="0" applyProtection="0">
      <alignment horizontal="right" vertical="center"/>
    </xf>
    <xf numFmtId="4" fontId="68" fillId="25" borderId="21" applyNumberFormat="0" applyProtection="0">
      <alignment horizontal="right" vertical="center"/>
    </xf>
    <xf numFmtId="4" fontId="68" fillId="26" borderId="21" applyNumberFormat="0" applyProtection="0">
      <alignment horizontal="right" vertical="center"/>
    </xf>
    <xf numFmtId="4" fontId="68" fillId="27" borderId="21" applyNumberFormat="0" applyProtection="0">
      <alignment horizontal="right" vertical="center"/>
    </xf>
    <xf numFmtId="4" fontId="66" fillId="28" borderId="22" applyNumberFormat="0" applyProtection="0">
      <alignment horizontal="left" vertical="center" indent="1"/>
    </xf>
    <xf numFmtId="4" fontId="68" fillId="29" borderId="0" applyNumberFormat="0" applyProtection="0">
      <alignment horizontal="left" vertical="center" indent="1"/>
    </xf>
    <xf numFmtId="4" fontId="69" fillId="30" borderId="0" applyNumberFormat="0" applyProtection="0">
      <alignment horizontal="left" vertical="center" indent="1"/>
    </xf>
    <xf numFmtId="4" fontId="68" fillId="31" borderId="21" applyNumberFormat="0" applyProtection="0">
      <alignment horizontal="right" vertical="center"/>
    </xf>
    <xf numFmtId="4" fontId="68" fillId="29" borderId="0" applyNumberFormat="0" applyProtection="0">
      <alignment horizontal="left" vertical="center" indent="1"/>
    </xf>
    <xf numFmtId="4" fontId="68" fillId="23" borderId="0" applyNumberFormat="0" applyProtection="0">
      <alignment horizontal="left" vertical="center" indent="1"/>
    </xf>
    <xf numFmtId="0" fontId="6" fillId="30" borderId="21" applyNumberFormat="0" applyProtection="0">
      <alignment horizontal="left" vertical="center" indent="1"/>
    </xf>
    <xf numFmtId="0" fontId="6" fillId="30" borderId="21" applyNumberFormat="0" applyProtection="0">
      <alignment horizontal="left" vertical="top" indent="1"/>
    </xf>
    <xf numFmtId="0" fontId="6" fillId="23" borderId="21" applyNumberFormat="0" applyProtection="0">
      <alignment horizontal="left" vertical="center" indent="1"/>
    </xf>
    <xf numFmtId="0" fontId="6" fillId="23" borderId="21" applyNumberFormat="0" applyProtection="0">
      <alignment horizontal="left" vertical="top" indent="1"/>
    </xf>
    <xf numFmtId="0" fontId="6" fillId="32" borderId="21" applyNumberFormat="0" applyProtection="0">
      <alignment horizontal="left" vertical="center" indent="1"/>
    </xf>
    <xf numFmtId="0" fontId="6" fillId="32" borderId="21" applyNumberFormat="0" applyProtection="0">
      <alignment horizontal="left" vertical="top" indent="1"/>
    </xf>
    <xf numFmtId="0" fontId="6" fillId="33" borderId="21" applyNumberFormat="0" applyProtection="0">
      <alignment horizontal="left" vertical="center" indent="1"/>
    </xf>
    <xf numFmtId="0" fontId="6" fillId="33" borderId="21" applyNumberFormat="0" applyProtection="0">
      <alignment horizontal="left" vertical="top" indent="1"/>
    </xf>
    <xf numFmtId="4" fontId="68" fillId="21" borderId="21" applyNumberFormat="0" applyProtection="0">
      <alignment vertical="center"/>
    </xf>
    <xf numFmtId="4" fontId="70" fillId="21" borderId="21" applyNumberFormat="0" applyProtection="0">
      <alignment vertical="center"/>
    </xf>
    <xf numFmtId="4" fontId="68" fillId="21" borderId="21" applyNumberFormat="0" applyProtection="0">
      <alignment horizontal="left" vertical="center" indent="1"/>
    </xf>
    <xf numFmtId="0" fontId="68" fillId="21" borderId="21" applyNumberFormat="0" applyProtection="0">
      <alignment horizontal="left" vertical="top" indent="1"/>
    </xf>
    <xf numFmtId="4" fontId="68" fillId="29" borderId="21" applyNumberFormat="0" applyProtection="0">
      <alignment horizontal="right" vertical="center"/>
    </xf>
    <xf numFmtId="4" fontId="70" fillId="29" borderId="21" applyNumberFormat="0" applyProtection="0">
      <alignment horizontal="right" vertical="center"/>
    </xf>
    <xf numFmtId="4" fontId="68" fillId="31" borderId="21" applyNumberFormat="0" applyProtection="0">
      <alignment horizontal="left" vertical="center" indent="1"/>
    </xf>
    <xf numFmtId="0" fontId="68" fillId="23" borderId="21" applyNumberFormat="0" applyProtection="0">
      <alignment horizontal="left" vertical="top" indent="1"/>
    </xf>
    <xf numFmtId="4" fontId="71" fillId="34" borderId="0" applyNumberFormat="0" applyProtection="0">
      <alignment horizontal="left" vertical="center" indent="1"/>
    </xf>
    <xf numFmtId="4" fontId="37" fillId="29" borderId="21" applyNumberFormat="0" applyProtection="0">
      <alignment horizontal="right"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6" fillId="0" borderId="0"/>
    <xf numFmtId="0" fontId="6" fillId="0" borderId="0"/>
    <xf numFmtId="179" fontId="30" fillId="0" borderId="0" applyFont="0" applyFill="0" applyBorder="0" applyAlignment="0" applyProtection="0"/>
    <xf numFmtId="0" fontId="30" fillId="0" borderId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176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179" fontId="1" fillId="0" borderId="0" applyFont="0" applyFill="0" applyBorder="0" applyAlignment="0" applyProtection="0"/>
    <xf numFmtId="0" fontId="1" fillId="0" borderId="0"/>
    <xf numFmtId="9" fontId="3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179" fontId="30" fillId="0" borderId="0" applyFont="0" applyFill="0" applyBorder="0" applyAlignment="0" applyProtection="0"/>
    <xf numFmtId="0" fontId="6" fillId="0" borderId="0"/>
    <xf numFmtId="0" fontId="6" fillId="0" borderId="0"/>
  </cellStyleXfs>
  <cellXfs count="300">
    <xf numFmtId="0" fontId="0" fillId="0" borderId="0" xfId="0"/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38" fontId="14" fillId="0" borderId="0" xfId="0" applyNumberFormat="1" applyFont="1" applyAlignment="1">
      <alignment vertical="center"/>
    </xf>
    <xf numFmtId="38" fontId="1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2" fillId="0" borderId="0" xfId="27" applyFont="1"/>
    <xf numFmtId="0" fontId="18" fillId="0" borderId="0" xfId="27" applyFont="1"/>
    <xf numFmtId="0" fontId="17" fillId="0" borderId="0" xfId="23" applyFont="1" applyAlignment="1">
      <alignment vertical="center"/>
    </xf>
    <xf numFmtId="0" fontId="17" fillId="0" borderId="0" xfId="23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37" fontId="18" fillId="0" borderId="0" xfId="23" applyNumberFormat="1" applyFont="1" applyAlignment="1">
      <alignment vertical="center"/>
    </xf>
    <xf numFmtId="0" fontId="18" fillId="0" borderId="0" xfId="23" applyFont="1" applyAlignment="1">
      <alignment vertical="center"/>
    </xf>
    <xf numFmtId="41" fontId="18" fillId="0" borderId="0" xfId="4" applyNumberFormat="1" applyFont="1" applyFill="1" applyAlignment="1">
      <alignment vertical="center"/>
    </xf>
    <xf numFmtId="41" fontId="18" fillId="0" borderId="0" xfId="41" applyNumberFormat="1" applyFont="1" applyAlignment="1">
      <alignment horizontal="right" vertical="center"/>
    </xf>
    <xf numFmtId="41" fontId="18" fillId="0" borderId="0" xfId="5" applyNumberFormat="1" applyFont="1" applyFill="1" applyAlignment="1">
      <alignment horizontal="right" vertical="center"/>
    </xf>
    <xf numFmtId="171" fontId="18" fillId="0" borderId="0" xfId="1" applyNumberFormat="1" applyFont="1" applyFill="1" applyAlignment="1">
      <alignment horizontal="center" vertical="center"/>
    </xf>
    <xf numFmtId="41" fontId="18" fillId="0" borderId="0" xfId="4" applyNumberFormat="1" applyFont="1" applyFill="1" applyBorder="1" applyAlignment="1">
      <alignment vertical="center"/>
    </xf>
    <xf numFmtId="41" fontId="18" fillId="0" borderId="0" xfId="2" applyNumberFormat="1" applyFont="1" applyFill="1" applyAlignment="1">
      <alignment vertical="center"/>
    </xf>
    <xf numFmtId="0" fontId="18" fillId="0" borderId="0" xfId="28" applyFont="1"/>
    <xf numFmtId="41" fontId="18" fillId="0" borderId="0" xfId="5" applyNumberFormat="1" applyFont="1" applyFill="1" applyBorder="1" applyAlignment="1">
      <alignment horizontal="right" vertical="center"/>
    </xf>
    <xf numFmtId="41" fontId="18" fillId="0" borderId="0" xfId="0" applyNumberFormat="1" applyFont="1" applyAlignment="1">
      <alignment horizontal="right" vertical="center"/>
    </xf>
    <xf numFmtId="41" fontId="18" fillId="0" borderId="3" xfId="4" applyNumberFormat="1" applyFont="1" applyFill="1" applyBorder="1" applyAlignment="1">
      <alignment vertical="center"/>
    </xf>
    <xf numFmtId="41" fontId="18" fillId="0" borderId="3" xfId="41" applyNumberFormat="1" applyFont="1" applyBorder="1" applyAlignment="1">
      <alignment horizontal="right" vertical="center"/>
    </xf>
    <xf numFmtId="0" fontId="18" fillId="0" borderId="0" xfId="23" applyFont="1" applyAlignment="1">
      <alignment horizontal="left" vertical="center" indent="6"/>
    </xf>
    <xf numFmtId="37" fontId="18" fillId="0" borderId="0" xfId="23" applyNumberFormat="1" applyFont="1" applyAlignment="1">
      <alignment horizontal="right" vertical="center"/>
    </xf>
    <xf numFmtId="166" fontId="18" fillId="0" borderId="0" xfId="23" applyNumberFormat="1" applyFont="1" applyAlignment="1">
      <alignment vertical="center"/>
    </xf>
    <xf numFmtId="37" fontId="18" fillId="0" borderId="0" xfId="10" applyNumberFormat="1" applyFont="1" applyFill="1" applyBorder="1" applyAlignment="1">
      <alignment vertical="center"/>
    </xf>
    <xf numFmtId="172" fontId="18" fillId="0" borderId="0" xfId="41" applyNumberFormat="1" applyFont="1" applyAlignment="1">
      <alignment horizontal="right" vertical="center"/>
    </xf>
    <xf numFmtId="41" fontId="18" fillId="0" borderId="0" xfId="23" applyNumberFormat="1" applyFont="1" applyAlignment="1">
      <alignment vertical="center"/>
    </xf>
    <xf numFmtId="0" fontId="18" fillId="0" borderId="0" xfId="0" applyFont="1" applyAlignment="1">
      <alignment horizontal="left" vertical="center" indent="2"/>
    </xf>
    <xf numFmtId="170" fontId="18" fillId="0" borderId="0" xfId="41" applyNumberFormat="1" applyFont="1" applyAlignment="1">
      <alignment horizontal="right" vertical="center"/>
    </xf>
    <xf numFmtId="37" fontId="18" fillId="0" borderId="0" xfId="0" applyNumberFormat="1" applyFont="1" applyAlignment="1">
      <alignment vertical="center"/>
    </xf>
    <xf numFmtId="169" fontId="18" fillId="0" borderId="0" xfId="23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23" applyFont="1" applyAlignment="1">
      <alignment horizontal="center" vertical="center"/>
    </xf>
    <xf numFmtId="0" fontId="19" fillId="0" borderId="0" xfId="41" applyFont="1" applyAlignment="1">
      <alignment horizontal="center" vertical="center"/>
    </xf>
    <xf numFmtId="0" fontId="20" fillId="0" borderId="0" xfId="23" applyFont="1" applyAlignment="1">
      <alignment horizontal="center" vertical="center"/>
    </xf>
    <xf numFmtId="0" fontId="20" fillId="0" borderId="0" xfId="41" applyFont="1" applyAlignment="1">
      <alignment horizontal="center" vertical="center"/>
    </xf>
    <xf numFmtId="0" fontId="19" fillId="0" borderId="0" xfId="27" applyFont="1" applyAlignment="1">
      <alignment horizontal="center"/>
    </xf>
    <xf numFmtId="0" fontId="19" fillId="0" borderId="0" xfId="23" applyFont="1" applyAlignment="1">
      <alignment vertical="center"/>
    </xf>
    <xf numFmtId="0" fontId="18" fillId="0" borderId="0" xfId="43" applyFont="1" applyAlignment="1">
      <alignment vertical="center"/>
    </xf>
    <xf numFmtId="0" fontId="20" fillId="0" borderId="0" xfId="23" applyFont="1" applyAlignment="1">
      <alignment vertical="center"/>
    </xf>
    <xf numFmtId="0" fontId="18" fillId="0" borderId="0" xfId="23" applyFont="1"/>
    <xf numFmtId="41" fontId="17" fillId="0" borderId="2" xfId="41" applyNumberFormat="1" applyFont="1" applyBorder="1" applyAlignment="1">
      <alignment horizontal="right" vertical="center"/>
    </xf>
    <xf numFmtId="41" fontId="17" fillId="0" borderId="0" xfId="41" applyNumberFormat="1" applyFont="1" applyAlignment="1">
      <alignment horizontal="right" vertical="center"/>
    </xf>
    <xf numFmtId="41" fontId="17" fillId="0" borderId="4" xfId="4" applyNumberFormat="1" applyFont="1" applyFill="1" applyBorder="1" applyAlignment="1">
      <alignment vertical="center"/>
    </xf>
    <xf numFmtId="41" fontId="17" fillId="0" borderId="1" xfId="4" applyNumberFormat="1" applyFont="1" applyFill="1" applyBorder="1" applyAlignment="1">
      <alignment vertical="center"/>
    </xf>
    <xf numFmtId="41" fontId="17" fillId="0" borderId="4" xfId="41" applyNumberFormat="1" applyFont="1" applyBorder="1" applyAlignment="1">
      <alignment horizontal="right" vertical="center"/>
    </xf>
    <xf numFmtId="37" fontId="17" fillId="0" borderId="0" xfId="23" applyNumberFormat="1" applyFont="1" applyAlignment="1">
      <alignment vertical="center"/>
    </xf>
    <xf numFmtId="0" fontId="18" fillId="0" borderId="0" xfId="23" quotePrefix="1" applyFont="1"/>
    <xf numFmtId="37" fontId="16" fillId="0" borderId="0" xfId="23" applyNumberFormat="1" applyFont="1" applyAlignment="1">
      <alignment vertical="center"/>
    </xf>
    <xf numFmtId="0" fontId="17" fillId="0" borderId="0" xfId="0" applyFont="1" applyAlignment="1">
      <alignment vertical="center"/>
    </xf>
    <xf numFmtId="37" fontId="18" fillId="0" borderId="0" xfId="1" applyNumberFormat="1" applyFont="1" applyFill="1" applyBorder="1" applyAlignment="1">
      <alignment horizontal="right" vertical="center"/>
    </xf>
    <xf numFmtId="0" fontId="3" fillId="0" borderId="0" xfId="43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7" fillId="0" borderId="0" xfId="0" applyFont="1" applyAlignment="1">
      <alignment horizontal="left"/>
    </xf>
    <xf numFmtId="3" fontId="18" fillId="0" borderId="0" xfId="1" applyNumberFormat="1" applyFont="1" applyFill="1" applyAlignment="1">
      <alignment vertical="center"/>
    </xf>
    <xf numFmtId="3" fontId="17" fillId="0" borderId="0" xfId="1" applyNumberFormat="1" applyFont="1" applyFill="1" applyAlignment="1">
      <alignment vertical="center"/>
    </xf>
    <xf numFmtId="0" fontId="17" fillId="0" borderId="0" xfId="0" applyFont="1" applyAlignment="1">
      <alignment horizontal="left" vertical="center"/>
    </xf>
    <xf numFmtId="173" fontId="18" fillId="0" borderId="0" xfId="1" applyNumberFormat="1" applyFont="1" applyFill="1" applyAlignment="1">
      <alignment horizontal="center" vertical="center"/>
    </xf>
    <xf numFmtId="173" fontId="18" fillId="0" borderId="0" xfId="1" applyNumberFormat="1" applyFont="1" applyFill="1" applyBorder="1" applyAlignment="1">
      <alignment horizontal="right" vertical="center"/>
    </xf>
    <xf numFmtId="173" fontId="18" fillId="0" borderId="0" xfId="1" applyNumberFormat="1" applyFont="1" applyFill="1" applyAlignment="1">
      <alignment horizontal="right" vertical="center"/>
    </xf>
    <xf numFmtId="172" fontId="25" fillId="0" borderId="0" xfId="2" applyNumberFormat="1" applyFont="1" applyFill="1" applyAlignment="1">
      <alignment horizontal="center" vertical="center"/>
    </xf>
    <xf numFmtId="0" fontId="25" fillId="0" borderId="0" xfId="22" applyFont="1" applyAlignment="1">
      <alignment vertical="center"/>
    </xf>
    <xf numFmtId="172" fontId="25" fillId="0" borderId="0" xfId="2" applyNumberFormat="1" applyFont="1" applyAlignment="1">
      <alignment vertical="center"/>
    </xf>
    <xf numFmtId="0" fontId="17" fillId="0" borderId="0" xfId="0" applyFont="1" applyAlignment="1">
      <alignment horizontal="left" vertical="center" indent="2"/>
    </xf>
    <xf numFmtId="166" fontId="18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5" fontId="18" fillId="0" borderId="0" xfId="0" applyNumberFormat="1" applyFont="1" applyAlignment="1">
      <alignment vertical="center"/>
    </xf>
    <xf numFmtId="0" fontId="18" fillId="0" borderId="0" xfId="0" applyFont="1"/>
    <xf numFmtId="0" fontId="17" fillId="0" borderId="0" xfId="0" applyFont="1"/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37" fontId="18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20" fillId="0" borderId="0" xfId="0" applyFont="1"/>
    <xf numFmtId="0" fontId="17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18" fillId="0" borderId="0" xfId="1" applyNumberFormat="1" applyFont="1" applyFill="1" applyBorder="1" applyAlignment="1">
      <alignment horizontal="justify"/>
    </xf>
    <xf numFmtId="0" fontId="18" fillId="0" borderId="0" xfId="0" applyFont="1" applyAlignment="1">
      <alignment horizontal="justify"/>
    </xf>
    <xf numFmtId="0" fontId="31" fillId="0" borderId="0" xfId="1" applyNumberFormat="1" applyFont="1" applyFill="1" applyBorder="1" applyAlignment="1">
      <alignment horizontal="justify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37" fontId="18" fillId="0" borderId="0" xfId="0" applyNumberFormat="1" applyFont="1" applyAlignment="1">
      <alignment horizontal="right"/>
    </xf>
    <xf numFmtId="43" fontId="17" fillId="0" borderId="0" xfId="0" applyNumberFormat="1" applyFont="1"/>
    <xf numFmtId="43" fontId="18" fillId="0" borderId="0" xfId="0" applyNumberFormat="1" applyFont="1"/>
    <xf numFmtId="43" fontId="18" fillId="0" borderId="0" xfId="0" applyNumberFormat="1" applyFont="1" applyAlignment="1">
      <alignment horizontal="center"/>
    </xf>
    <xf numFmtId="43" fontId="20" fillId="0" borderId="0" xfId="0" applyNumberFormat="1" applyFont="1"/>
    <xf numFmtId="43" fontId="31" fillId="0" borderId="0" xfId="0" applyNumberFormat="1" applyFont="1"/>
    <xf numFmtId="43" fontId="18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 vertical="center"/>
    </xf>
    <xf numFmtId="49" fontId="24" fillId="0" borderId="0" xfId="22" applyNumberFormat="1" applyFont="1" applyAlignment="1">
      <alignment horizontal="center"/>
    </xf>
    <xf numFmtId="0" fontId="17" fillId="0" borderId="0" xfId="43" applyFont="1"/>
    <xf numFmtId="0" fontId="18" fillId="0" borderId="0" xfId="43" applyFont="1"/>
    <xf numFmtId="172" fontId="18" fillId="0" borderId="0" xfId="0" applyNumberFormat="1" applyFont="1"/>
    <xf numFmtId="172" fontId="17" fillId="0" borderId="4" xfId="0" applyNumberFormat="1" applyFont="1" applyBorder="1"/>
    <xf numFmtId="172" fontId="17" fillId="0" borderId="0" xfId="0" applyNumberFormat="1" applyFont="1"/>
    <xf numFmtId="41" fontId="31" fillId="0" borderId="3" xfId="2" applyNumberFormat="1" applyFont="1" applyFill="1" applyBorder="1" applyAlignment="1"/>
    <xf numFmtId="172" fontId="18" fillId="0" borderId="0" xfId="0" applyNumberFormat="1" applyFont="1" applyAlignment="1">
      <alignment horizontal="right"/>
    </xf>
    <xf numFmtId="172" fontId="17" fillId="0" borderId="0" xfId="0" applyNumberFormat="1" applyFont="1" applyAlignment="1">
      <alignment horizontal="right"/>
    </xf>
    <xf numFmtId="41" fontId="31" fillId="0" borderId="3" xfId="2" applyNumberFormat="1" applyFont="1" applyFill="1" applyBorder="1" applyAlignment="1">
      <alignment horizontal="right"/>
    </xf>
    <xf numFmtId="172" fontId="18" fillId="0" borderId="3" xfId="0" applyNumberFormat="1" applyFont="1" applyBorder="1" applyAlignment="1">
      <alignment horizontal="right"/>
    </xf>
    <xf numFmtId="172" fontId="17" fillId="0" borderId="3" xfId="0" applyNumberFormat="1" applyFont="1" applyBorder="1" applyAlignment="1">
      <alignment horizontal="right"/>
    </xf>
    <xf numFmtId="37" fontId="17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 indent="2"/>
    </xf>
    <xf numFmtId="0" fontId="20" fillId="0" borderId="0" xfId="0" applyFont="1" applyAlignment="1">
      <alignment horizontal="left" vertical="center" indent="2"/>
    </xf>
    <xf numFmtId="0" fontId="18" fillId="0" borderId="0" xfId="0" applyFont="1" applyAlignment="1">
      <alignment horizontal="left"/>
    </xf>
    <xf numFmtId="0" fontId="3" fillId="0" borderId="0" xfId="0" applyFont="1"/>
    <xf numFmtId="41" fontId="32" fillId="0" borderId="0" xfId="2" applyNumberFormat="1" applyFont="1" applyFill="1" applyBorder="1" applyAlignment="1"/>
    <xf numFmtId="41" fontId="32" fillId="0" borderId="0" xfId="2" applyNumberFormat="1" applyFont="1" applyFill="1" applyBorder="1" applyAlignment="1">
      <alignment horizontal="right"/>
    </xf>
    <xf numFmtId="41" fontId="32" fillId="0" borderId="0" xfId="2" applyNumberFormat="1" applyFont="1" applyFill="1" applyAlignment="1">
      <alignment horizontal="center"/>
    </xf>
    <xf numFmtId="37" fontId="18" fillId="0" borderId="0" xfId="0" applyNumberFormat="1" applyFont="1"/>
    <xf numFmtId="170" fontId="18" fillId="0" borderId="0" xfId="1" applyNumberFormat="1" applyFont="1" applyFill="1" applyAlignment="1">
      <alignment horizontal="center"/>
    </xf>
    <xf numFmtId="0" fontId="26" fillId="0" borderId="0" xfId="0" applyFont="1" applyAlignment="1">
      <alignment horizontal="left" vertical="center"/>
    </xf>
    <xf numFmtId="0" fontId="19" fillId="0" borderId="0" xfId="27" applyFont="1" applyAlignment="1">
      <alignment horizontal="center" vertical="center"/>
    </xf>
    <xf numFmtId="0" fontId="19" fillId="0" borderId="0" xfId="0" applyFont="1"/>
    <xf numFmtId="0" fontId="18" fillId="0" borderId="0" xfId="0" applyFont="1" applyAlignment="1">
      <alignment horizont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41" fontId="17" fillId="0" borderId="2" xfId="1" applyNumberFormat="1" applyFont="1" applyFill="1" applyBorder="1" applyAlignment="1">
      <alignment horizontal="right"/>
    </xf>
    <xf numFmtId="38" fontId="25" fillId="0" borderId="0" xfId="0" applyNumberFormat="1" applyFont="1" applyAlignment="1">
      <alignment vertical="center"/>
    </xf>
    <xf numFmtId="0" fontId="18" fillId="0" borderId="0" xfId="0" applyFont="1" applyAlignment="1">
      <alignment horizontal="centerContinuous"/>
    </xf>
    <xf numFmtId="38" fontId="18" fillId="0" borderId="0" xfId="0" applyNumberFormat="1" applyFont="1" applyAlignment="1">
      <alignment horizontal="center"/>
    </xf>
    <xf numFmtId="40" fontId="18" fillId="0" borderId="0" xfId="0" applyNumberFormat="1" applyFont="1" applyAlignment="1">
      <alignment horizontal="center"/>
    </xf>
    <xf numFmtId="0" fontId="28" fillId="0" borderId="0" xfId="0" applyFont="1" applyAlignment="1">
      <alignment horizontal="left" vertical="center"/>
    </xf>
    <xf numFmtId="174" fontId="19" fillId="0" borderId="0" xfId="1" applyNumberFormat="1" applyFont="1" applyFill="1" applyBorder="1" applyAlignment="1">
      <alignment horizontal="center"/>
    </xf>
    <xf numFmtId="0" fontId="17" fillId="0" borderId="0" xfId="0" applyFont="1" applyAlignment="1">
      <alignment horizontal="right" vertical="center"/>
    </xf>
    <xf numFmtId="0" fontId="20" fillId="0" borderId="0" xfId="0" applyFont="1" applyAlignment="1">
      <alignment horizontal="center"/>
    </xf>
    <xf numFmtId="174" fontId="17" fillId="0" borderId="0" xfId="1" applyNumberFormat="1" applyFont="1" applyFill="1" applyBorder="1" applyAlignment="1">
      <alignment horizontal="right"/>
    </xf>
    <xf numFmtId="172" fontId="29" fillId="0" borderId="0" xfId="2" applyNumberFormat="1" applyFont="1" applyFill="1" applyAlignment="1"/>
    <xf numFmtId="174" fontId="17" fillId="0" borderId="0" xfId="1" applyNumberFormat="1" applyFont="1" applyFill="1" applyAlignment="1">
      <alignment horizontal="right"/>
    </xf>
    <xf numFmtId="174" fontId="17" fillId="0" borderId="0" xfId="0" applyNumberFormat="1" applyFont="1" applyAlignment="1">
      <alignment horizontal="right"/>
    </xf>
    <xf numFmtId="174" fontId="18" fillId="0" borderId="0" xfId="1" applyNumberFormat="1" applyFont="1" applyFill="1" applyBorder="1" applyAlignment="1">
      <alignment horizontal="right"/>
    </xf>
    <xf numFmtId="41" fontId="25" fillId="0" borderId="0" xfId="2" applyNumberFormat="1" applyFont="1" applyFill="1" applyBorder="1" applyAlignment="1">
      <alignment horizontal="center"/>
    </xf>
    <xf numFmtId="174" fontId="18" fillId="0" borderId="0" xfId="0" applyNumberFormat="1" applyFont="1" applyAlignment="1">
      <alignment horizontal="right"/>
    </xf>
    <xf numFmtId="41" fontId="29" fillId="0" borderId="0" xfId="2" applyNumberFormat="1" applyFont="1" applyFill="1" applyBorder="1" applyAlignment="1"/>
    <xf numFmtId="38" fontId="25" fillId="0" borderId="0" xfId="0" applyNumberFormat="1" applyFont="1"/>
    <xf numFmtId="0" fontId="18" fillId="0" borderId="0" xfId="30" applyFont="1" applyAlignment="1">
      <alignment horizontal="center" wrapText="1"/>
    </xf>
    <xf numFmtId="170" fontId="18" fillId="0" borderId="0" xfId="1" applyNumberFormat="1" applyFont="1" applyFill="1" applyBorder="1" applyAlignment="1">
      <alignment horizontal="center"/>
    </xf>
    <xf numFmtId="170" fontId="18" fillId="0" borderId="3" xfId="1" applyNumberFormat="1" applyFont="1" applyFill="1" applyBorder="1" applyAlignment="1">
      <alignment horizontal="center"/>
    </xf>
    <xf numFmtId="41" fontId="17" fillId="0" borderId="0" xfId="0" applyNumberFormat="1" applyFont="1" applyAlignment="1">
      <alignment horizontal="right"/>
    </xf>
    <xf numFmtId="172" fontId="17" fillId="0" borderId="2" xfId="0" applyNumberFormat="1" applyFont="1" applyBorder="1" applyAlignment="1">
      <alignment horizontal="right"/>
    </xf>
    <xf numFmtId="170" fontId="18" fillId="0" borderId="0" xfId="1" applyNumberFormat="1" applyFont="1" applyFill="1" applyAlignment="1">
      <alignment horizontal="center" vertical="center"/>
    </xf>
    <xf numFmtId="43" fontId="13" fillId="0" borderId="0" xfId="0" applyNumberFormat="1" applyFont="1"/>
    <xf numFmtId="49" fontId="17" fillId="0" borderId="0" xfId="0" applyNumberFormat="1" applyFont="1" applyAlignment="1">
      <alignment horizontal="left"/>
    </xf>
    <xf numFmtId="0" fontId="17" fillId="0" borderId="0" xfId="23" applyFont="1"/>
    <xf numFmtId="0" fontId="20" fillId="0" borderId="0" xfId="23" applyFont="1"/>
    <xf numFmtId="0" fontId="18" fillId="0" borderId="0" xfId="23" applyFont="1" applyAlignment="1">
      <alignment horizontal="left"/>
    </xf>
    <xf numFmtId="0" fontId="19" fillId="0" borderId="0" xfId="23" applyFont="1" applyAlignment="1">
      <alignment horizontal="left"/>
    </xf>
    <xf numFmtId="41" fontId="18" fillId="0" borderId="0" xfId="41" applyNumberFormat="1" applyFont="1" applyAlignment="1">
      <alignment horizontal="right"/>
    </xf>
    <xf numFmtId="41" fontId="18" fillId="0" borderId="0" xfId="5" applyNumberFormat="1" applyFont="1" applyFill="1" applyAlignment="1">
      <alignment horizontal="right"/>
    </xf>
    <xf numFmtId="41" fontId="18" fillId="0" borderId="0" xfId="23" applyNumberFormat="1" applyFont="1"/>
    <xf numFmtId="0" fontId="19" fillId="0" borderId="0" xfId="23" applyFont="1" applyAlignment="1">
      <alignment horizontal="center"/>
    </xf>
    <xf numFmtId="0" fontId="20" fillId="0" borderId="0" xfId="0" applyFont="1" applyAlignment="1">
      <alignment horizontal="left"/>
    </xf>
    <xf numFmtId="172" fontId="17" fillId="0" borderId="4" xfId="0" applyNumberFormat="1" applyFont="1" applyBorder="1" applyAlignment="1">
      <alignment horizontal="right"/>
    </xf>
    <xf numFmtId="0" fontId="33" fillId="0" borderId="0" xfId="27" applyFont="1"/>
    <xf numFmtId="0" fontId="9" fillId="0" borderId="0" xfId="0" applyFont="1" applyAlignment="1">
      <alignment horizontal="left" vertical="center" indent="4"/>
    </xf>
    <xf numFmtId="3" fontId="3" fillId="0" borderId="0" xfId="1" applyNumberFormat="1" applyFont="1" applyFill="1" applyAlignment="1">
      <alignment vertical="center"/>
    </xf>
    <xf numFmtId="172" fontId="3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172" fontId="8" fillId="0" borderId="0" xfId="0" applyNumberFormat="1" applyFont="1" applyAlignment="1">
      <alignment horizontal="center" vertical="center"/>
    </xf>
    <xf numFmtId="172" fontId="8" fillId="0" borderId="0" xfId="0" applyNumberFormat="1" applyFont="1" applyAlignment="1">
      <alignment vertical="center"/>
    </xf>
    <xf numFmtId="172" fontId="3" fillId="0" borderId="0" xfId="43" applyNumberFormat="1" applyFont="1" applyAlignment="1">
      <alignment vertical="center"/>
    </xf>
    <xf numFmtId="43" fontId="19" fillId="0" borderId="0" xfId="0" applyNumberFormat="1" applyFont="1" applyAlignment="1">
      <alignment horizontal="left"/>
    </xf>
    <xf numFmtId="43" fontId="18" fillId="0" borderId="0" xfId="0" applyNumberFormat="1" applyFont="1" applyAlignment="1">
      <alignment horizontal="left" indent="1"/>
    </xf>
    <xf numFmtId="43" fontId="18" fillId="0" borderId="0" xfId="0" applyNumberFormat="1" applyFont="1" applyAlignment="1">
      <alignment horizontal="left" indent="2"/>
    </xf>
    <xf numFmtId="49" fontId="18" fillId="0" borderId="0" xfId="0" applyNumberFormat="1" applyFont="1"/>
    <xf numFmtId="0" fontId="18" fillId="0" borderId="0" xfId="23" applyFont="1" applyAlignment="1">
      <alignment horizontal="left" indent="1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justify"/>
    </xf>
    <xf numFmtId="0" fontId="18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left" indent="1"/>
    </xf>
    <xf numFmtId="0" fontId="17" fillId="0" borderId="0" xfId="0" applyFont="1" applyFill="1"/>
    <xf numFmtId="0" fontId="9" fillId="0" borderId="0" xfId="0" applyFont="1" applyFill="1" applyAlignment="1">
      <alignment vertical="center"/>
    </xf>
    <xf numFmtId="0" fontId="17" fillId="0" borderId="0" xfId="0" applyFont="1" applyFill="1" applyAlignment="1">
      <alignment wrapText="1"/>
    </xf>
    <xf numFmtId="171" fontId="17" fillId="0" borderId="3" xfId="1" applyNumberFormat="1" applyFont="1" applyFill="1" applyBorder="1" applyAlignment="1">
      <alignment horizontal="right" indent="2"/>
    </xf>
    <xf numFmtId="41" fontId="17" fillId="0" borderId="0" xfId="1" applyNumberFormat="1" applyFont="1" applyFill="1" applyBorder="1" applyAlignment="1">
      <alignment horizontal="right" indent="2"/>
    </xf>
    <xf numFmtId="171" fontId="18" fillId="0" borderId="0" xfId="1" applyNumberFormat="1" applyFont="1" applyFill="1" applyAlignment="1">
      <alignment horizontal="right" indent="2"/>
    </xf>
    <xf numFmtId="41" fontId="18" fillId="0" borderId="0" xfId="1" applyNumberFormat="1" applyFont="1" applyFill="1" applyBorder="1" applyAlignment="1">
      <alignment horizontal="right" indent="2"/>
    </xf>
    <xf numFmtId="41" fontId="17" fillId="0" borderId="2" xfId="1" applyNumberFormat="1" applyFont="1" applyFill="1" applyBorder="1" applyAlignment="1">
      <alignment horizontal="right" indent="2"/>
    </xf>
    <xf numFmtId="41" fontId="17" fillId="0" borderId="0" xfId="1" applyNumberFormat="1" applyFont="1" applyFill="1" applyAlignment="1">
      <alignment horizontal="right" indent="2"/>
    </xf>
    <xf numFmtId="43" fontId="18" fillId="0" borderId="0" xfId="1" applyNumberFormat="1" applyFont="1" applyFill="1" applyBorder="1" applyAlignment="1">
      <alignment horizontal="right" indent="2"/>
    </xf>
    <xf numFmtId="37" fontId="18" fillId="0" borderId="0" xfId="1" applyNumberFormat="1" applyFont="1" applyFill="1" applyBorder="1" applyAlignment="1">
      <alignment horizontal="right" indent="2"/>
    </xf>
    <xf numFmtId="171" fontId="18" fillId="0" borderId="3" xfId="1" applyNumberFormat="1" applyFont="1" applyFill="1" applyBorder="1" applyAlignment="1">
      <alignment horizontal="right" indent="2"/>
    </xf>
    <xf numFmtId="41" fontId="18" fillId="0" borderId="3" xfId="1" applyNumberFormat="1" applyFont="1" applyFill="1" applyBorder="1" applyAlignment="1">
      <alignment horizontal="right" indent="2"/>
    </xf>
    <xf numFmtId="41" fontId="17" fillId="0" borderId="3" xfId="1" applyNumberFormat="1" applyFont="1" applyFill="1" applyBorder="1" applyAlignment="1">
      <alignment horizontal="right" indent="2"/>
    </xf>
    <xf numFmtId="0" fontId="18" fillId="0" borderId="0" xfId="0" applyFont="1" applyFill="1" applyAlignment="1">
      <alignment horizontal="center"/>
    </xf>
    <xf numFmtId="171" fontId="18" fillId="0" borderId="0" xfId="1" applyNumberFormat="1" applyFont="1" applyFill="1" applyBorder="1" applyAlignment="1">
      <alignment horizontal="right" indent="2"/>
    </xf>
    <xf numFmtId="172" fontId="25" fillId="0" borderId="0" xfId="2" applyNumberFormat="1" applyFont="1" applyFill="1" applyAlignment="1"/>
    <xf numFmtId="174" fontId="18" fillId="0" borderId="0" xfId="1" applyNumberFormat="1" applyFont="1" applyFill="1" applyAlignment="1">
      <alignment horizontal="right"/>
    </xf>
    <xf numFmtId="41" fontId="29" fillId="0" borderId="0" xfId="2" applyNumberFormat="1" applyFont="1" applyFill="1" applyBorder="1" applyAlignment="1">
      <alignment horizontal="center"/>
    </xf>
    <xf numFmtId="170" fontId="17" fillId="0" borderId="3" xfId="1" applyNumberFormat="1" applyFont="1" applyFill="1" applyBorder="1" applyAlignment="1">
      <alignment horizontal="center"/>
    </xf>
    <xf numFmtId="178" fontId="17" fillId="0" borderId="3" xfId="1" applyNumberFormat="1" applyFont="1" applyFill="1" applyBorder="1" applyAlignment="1">
      <alignment horizontal="center"/>
    </xf>
    <xf numFmtId="0" fontId="18" fillId="0" borderId="0" xfId="23" applyFont="1" applyFill="1"/>
    <xf numFmtId="172" fontId="18" fillId="0" borderId="0" xfId="0" applyNumberFormat="1" applyFont="1" applyBorder="1" applyAlignment="1">
      <alignment horizontal="right"/>
    </xf>
    <xf numFmtId="164" fontId="18" fillId="0" borderId="0" xfId="1" applyNumberFormat="1" applyFont="1" applyAlignment="1">
      <alignment horizontal="center"/>
    </xf>
    <xf numFmtId="164" fontId="18" fillId="0" borderId="0" xfId="1" applyNumberFormat="1" applyFont="1"/>
    <xf numFmtId="164" fontId="18" fillId="0" borderId="0" xfId="1" applyNumberFormat="1" applyFont="1" applyFill="1" applyAlignment="1">
      <alignment horizontal="right"/>
    </xf>
    <xf numFmtId="164" fontId="18" fillId="0" borderId="0" xfId="1" applyNumberFormat="1" applyFont="1" applyFill="1" applyBorder="1" applyAlignment="1">
      <alignment horizontal="right"/>
    </xf>
    <xf numFmtId="164" fontId="17" fillId="0" borderId="0" xfId="1" applyNumberFormat="1" applyFont="1" applyAlignment="1">
      <alignment horizontal="right"/>
    </xf>
    <xf numFmtId="164" fontId="25" fillId="0" borderId="0" xfId="1" applyNumberFormat="1" applyFont="1" applyFill="1" applyAlignment="1">
      <alignment horizontal="right"/>
    </xf>
    <xf numFmtId="164" fontId="18" fillId="0" borderId="3" xfId="1" applyNumberFormat="1" applyFont="1" applyFill="1" applyBorder="1" applyAlignment="1">
      <alignment horizontal="right"/>
    </xf>
    <xf numFmtId="164" fontId="17" fillId="0" borderId="3" xfId="1" applyNumberFormat="1" applyFont="1" applyFill="1" applyBorder="1" applyAlignment="1">
      <alignment horizontal="right"/>
    </xf>
    <xf numFmtId="164" fontId="17" fillId="0" borderId="0" xfId="1" applyNumberFormat="1" applyFont="1" applyFill="1" applyBorder="1" applyAlignment="1">
      <alignment horizontal="right"/>
    </xf>
    <xf numFmtId="164" fontId="17" fillId="0" borderId="4" xfId="1" applyNumberFormat="1" applyFont="1" applyFill="1" applyBorder="1" applyAlignment="1">
      <alignment horizontal="right"/>
    </xf>
    <xf numFmtId="164" fontId="18" fillId="0" borderId="3" xfId="1" applyNumberFormat="1" applyFont="1" applyBorder="1" applyAlignment="1">
      <alignment horizontal="center"/>
    </xf>
    <xf numFmtId="164" fontId="18" fillId="0" borderId="0" xfId="0" applyNumberFormat="1" applyFont="1" applyAlignment="1">
      <alignment horizontal="right"/>
    </xf>
    <xf numFmtId="164" fontId="17" fillId="0" borderId="4" xfId="0" applyNumberFormat="1" applyFont="1" applyBorder="1" applyAlignment="1">
      <alignment horizontal="right"/>
    </xf>
    <xf numFmtId="164" fontId="18" fillId="0" borderId="4" xfId="0" applyNumberFormat="1" applyFont="1" applyBorder="1" applyAlignment="1">
      <alignment horizontal="right"/>
    </xf>
    <xf numFmtId="164" fontId="31" fillId="0" borderId="0" xfId="1" applyNumberFormat="1" applyFont="1" applyFill="1" applyBorder="1" applyAlignment="1">
      <alignment horizontal="right"/>
    </xf>
    <xf numFmtId="164" fontId="31" fillId="0" borderId="0" xfId="1" applyNumberFormat="1" applyFont="1" applyFill="1" applyAlignment="1">
      <alignment horizontal="right"/>
    </xf>
    <xf numFmtId="164" fontId="31" fillId="0" borderId="3" xfId="1" applyNumberFormat="1" applyFont="1" applyFill="1" applyBorder="1" applyAlignment="1">
      <alignment horizontal="right"/>
    </xf>
    <xf numFmtId="164" fontId="17" fillId="0" borderId="0" xfId="0" applyNumberFormat="1" applyFont="1" applyAlignment="1">
      <alignment horizontal="right"/>
    </xf>
    <xf numFmtId="164" fontId="31" fillId="0" borderId="0" xfId="0" applyNumberFormat="1" applyFont="1" applyAlignment="1">
      <alignment horizontal="right"/>
    </xf>
    <xf numFmtId="164" fontId="18" fillId="0" borderId="3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164" fontId="17" fillId="0" borderId="5" xfId="0" applyNumberFormat="1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 vertical="center"/>
    </xf>
    <xf numFmtId="164" fontId="17" fillId="0" borderId="0" xfId="1" applyNumberFormat="1" applyFont="1" applyFill="1" applyAlignment="1">
      <alignment horizontal="right"/>
    </xf>
    <xf numFmtId="164" fontId="18" fillId="0" borderId="5" xfId="1" applyNumberFormat="1" applyFont="1" applyFill="1" applyBorder="1" applyAlignment="1">
      <alignment horizontal="right"/>
    </xf>
    <xf numFmtId="164" fontId="17" fillId="0" borderId="5" xfId="1" applyNumberFormat="1" applyFont="1" applyFill="1" applyBorder="1" applyAlignment="1">
      <alignment horizontal="right"/>
    </xf>
    <xf numFmtId="41" fontId="18" fillId="0" borderId="3" xfId="1" applyNumberFormat="1" applyFont="1" applyFill="1" applyBorder="1" applyAlignment="1">
      <alignment horizontal="right"/>
    </xf>
    <xf numFmtId="41" fontId="18" fillId="0" borderId="0" xfId="1" applyNumberFormat="1" applyFont="1" applyFill="1" applyBorder="1" applyAlignment="1">
      <alignment horizontal="right"/>
    </xf>
    <xf numFmtId="0" fontId="35" fillId="0" borderId="0" xfId="0" applyFont="1" applyAlignment="1">
      <alignment vertical="center"/>
    </xf>
    <xf numFmtId="178" fontId="18" fillId="0" borderId="3" xfId="1" applyNumberFormat="1" applyFont="1" applyFill="1" applyBorder="1" applyAlignment="1">
      <alignment horizontal="center"/>
    </xf>
    <xf numFmtId="178" fontId="18" fillId="0" borderId="0" xfId="1" applyNumberFormat="1" applyFont="1" applyFill="1" applyBorder="1" applyAlignment="1">
      <alignment horizontal="center"/>
    </xf>
    <xf numFmtId="178" fontId="17" fillId="0" borderId="4" xfId="1" applyNumberFormat="1" applyFont="1" applyFill="1" applyBorder="1" applyAlignment="1">
      <alignment horizontal="center"/>
    </xf>
    <xf numFmtId="178" fontId="17" fillId="0" borderId="0" xfId="1" applyNumberFormat="1" applyFont="1" applyFill="1" applyBorder="1" applyAlignment="1">
      <alignment horizontal="right"/>
    </xf>
    <xf numFmtId="178" fontId="29" fillId="0" borderId="0" xfId="2" applyNumberFormat="1" applyFont="1" applyFill="1" applyBorder="1" applyAlignment="1">
      <alignment horizontal="center"/>
    </xf>
    <xf numFmtId="178" fontId="17" fillId="0" borderId="4" xfId="0" applyNumberFormat="1" applyFont="1" applyBorder="1" applyAlignment="1">
      <alignment horizontal="right"/>
    </xf>
    <xf numFmtId="41" fontId="17" fillId="0" borderId="4" xfId="1" applyNumberFormat="1" applyFont="1" applyFill="1" applyBorder="1" applyAlignment="1">
      <alignment horizontal="right" indent="2"/>
    </xf>
    <xf numFmtId="172" fontId="18" fillId="0" borderId="3" xfId="0" applyNumberFormat="1" applyFont="1" applyBorder="1"/>
    <xf numFmtId="178" fontId="18" fillId="0" borderId="0" xfId="1" applyNumberFormat="1" applyFont="1" applyFill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172" fontId="17" fillId="0" borderId="0" xfId="0" applyNumberFormat="1" applyFont="1" applyBorder="1" applyAlignment="1">
      <alignment horizontal="right"/>
    </xf>
    <xf numFmtId="0" fontId="18" fillId="0" borderId="0" xfId="23" applyFont="1"/>
    <xf numFmtId="0" fontId="19" fillId="0" borderId="0" xfId="23" applyFont="1" applyAlignment="1">
      <alignment horizontal="center" vertical="center"/>
    </xf>
    <xf numFmtId="0" fontId="18" fillId="0" borderId="0" xfId="23" applyFont="1"/>
    <xf numFmtId="41" fontId="18" fillId="0" borderId="0" xfId="41" applyNumberFormat="1" applyFont="1" applyAlignment="1">
      <alignment horizontal="right" vertical="center"/>
    </xf>
    <xf numFmtId="0" fontId="18" fillId="0" borderId="0" xfId="23" quotePrefix="1" applyFont="1"/>
    <xf numFmtId="170" fontId="18" fillId="0" borderId="0" xfId="6" applyNumberFormat="1" applyFont="1" applyFill="1" applyAlignment="1">
      <alignment horizontal="center" vertical="center"/>
    </xf>
    <xf numFmtId="178" fontId="18" fillId="0" borderId="0" xfId="6" applyNumberFormat="1" applyFont="1" applyFill="1" applyAlignment="1">
      <alignment horizontal="center" vertical="center"/>
    </xf>
    <xf numFmtId="178" fontId="17" fillId="0" borderId="1" xfId="6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37" fontId="18" fillId="0" borderId="0" xfId="1" applyNumberFormat="1" applyFont="1" applyAlignment="1"/>
    <xf numFmtId="41" fontId="18" fillId="0" borderId="0" xfId="41" applyNumberFormat="1" applyFont="1" applyFill="1" applyAlignment="1">
      <alignment horizontal="right" vertical="center"/>
    </xf>
    <xf numFmtId="0" fontId="18" fillId="0" borderId="0" xfId="0" applyFont="1" applyAlignment="1">
      <alignment horizontal="center"/>
    </xf>
    <xf numFmtId="41" fontId="18" fillId="0" borderId="0" xfId="1" applyNumberFormat="1" applyFont="1" applyFill="1" applyAlignment="1">
      <alignment horizontal="center" vertical="center"/>
    </xf>
    <xf numFmtId="170" fontId="18" fillId="0" borderId="0" xfId="1" applyNumberFormat="1" applyFont="1" applyFill="1" applyAlignment="1">
      <alignment horizontal="left" vertical="center" indent="2"/>
    </xf>
    <xf numFmtId="172" fontId="17" fillId="0" borderId="3" xfId="0" applyNumberFormat="1" applyFont="1" applyBorder="1"/>
    <xf numFmtId="43" fontId="17" fillId="0" borderId="7" xfId="0" applyNumberFormat="1" applyFont="1" applyBorder="1"/>
    <xf numFmtId="43" fontId="17" fillId="0" borderId="0" xfId="0" applyNumberFormat="1" applyFont="1" applyAlignment="1">
      <alignment horizontal="right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8" fillId="0" borderId="0" xfId="1" applyFont="1" applyAlignment="1">
      <alignment vertical="center"/>
    </xf>
    <xf numFmtId="164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43" fontId="19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49" fontId="18" fillId="0" borderId="0" xfId="0" quotePrefix="1" applyNumberFormat="1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18" fillId="0" borderId="0" xfId="43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18" fillId="0" borderId="3" xfId="0" applyFont="1" applyBorder="1" applyAlignment="1">
      <alignment horizontal="center" wrapText="1"/>
    </xf>
    <xf numFmtId="0" fontId="18" fillId="0" borderId="6" xfId="0" applyFont="1" applyFill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174" fontId="19" fillId="0" borderId="0" xfId="1" applyNumberFormat="1" applyFont="1" applyFill="1" applyBorder="1" applyAlignment="1">
      <alignment horizontal="center"/>
    </xf>
    <xf numFmtId="0" fontId="18" fillId="0" borderId="3" xfId="0" applyFont="1" applyBorder="1" applyAlignment="1">
      <alignment horizontal="center"/>
    </xf>
    <xf numFmtId="37" fontId="17" fillId="0" borderId="0" xfId="23" applyNumberFormat="1" applyFont="1" applyAlignment="1">
      <alignment horizontal="left" vertical="center"/>
    </xf>
    <xf numFmtId="0" fontId="17" fillId="0" borderId="0" xfId="43" applyFont="1" applyAlignment="1">
      <alignment horizontal="center"/>
    </xf>
  </cellXfs>
  <cellStyles count="217">
    <cellStyle name="0,0_x000d__x000a_NA_x000d__x000a_" xfId="45" xr:uid="{4A73DE23-F874-4E29-8EA3-F7712634FBC6}"/>
    <cellStyle name="20% - Accent1 2" xfId="55" xr:uid="{C2EFB430-A2F3-4542-B4E8-8E71B5EEC429}"/>
    <cellStyle name="20% - Accent2 2" xfId="56" xr:uid="{EFFB9353-5E0C-441B-B0C0-3D8B2D757A75}"/>
    <cellStyle name="20% - Accent3 2" xfId="57" xr:uid="{AD3966D3-EFAD-47C1-B51C-0D1455052B32}"/>
    <cellStyle name="20% - Accent4 2" xfId="58" xr:uid="{6EF4E7F9-6850-4635-B024-5ABB5B11DF37}"/>
    <cellStyle name="20% - Accent5 2" xfId="59" xr:uid="{13678EF4-76EC-4672-B3F1-D6314D7B1728}"/>
    <cellStyle name="20% - Accent6 2" xfId="60" xr:uid="{E8833943-88F3-4314-8704-D9DA4657032C}"/>
    <cellStyle name="40% - Accent1 2" xfId="61" xr:uid="{3BAB264C-9DC3-4DD8-B876-B5ABAAD20C18}"/>
    <cellStyle name="40% - Accent2 2" xfId="62" xr:uid="{4801E19A-E366-4BB1-9CA6-00DB45C2E662}"/>
    <cellStyle name="40% - Accent3 2" xfId="63" xr:uid="{F6C883CA-B57F-47FD-B5F8-48D418F94237}"/>
    <cellStyle name="40% - Accent4 2" xfId="64" xr:uid="{96F76547-84FC-42B7-AE5A-5AEB19B4B42E}"/>
    <cellStyle name="40% - Accent5 2" xfId="65" xr:uid="{CD7A2C5F-62C5-49EB-95E4-FCCC9373B480}"/>
    <cellStyle name="40% - Accent6 2" xfId="66" xr:uid="{B574E026-5C8B-4A75-A431-A238E58DFA78}"/>
    <cellStyle name="60% - Accent1 2" xfId="67" xr:uid="{ABE03BF1-ED51-49C3-A7CE-12F5523E25BB}"/>
    <cellStyle name="60% - Accent2 2" xfId="68" xr:uid="{C2A57002-8C41-4553-B3EB-B5D3479FB61B}"/>
    <cellStyle name="60% - Accent3 2" xfId="69" xr:uid="{93C0817E-7D1D-4A65-A049-0B8FF6B665BE}"/>
    <cellStyle name="60% - Accent4 2" xfId="70" xr:uid="{D32CDBC0-CBCB-40AC-93D5-51F1E7334070}"/>
    <cellStyle name="60% - Accent5 2" xfId="71" xr:uid="{88B325F4-9134-42B9-9E9D-1643E260BBDA}"/>
    <cellStyle name="60% - Accent6 2" xfId="72" xr:uid="{5422C8F4-C494-4A40-AD7E-D9E329361348}"/>
    <cellStyle name="75" xfId="73" xr:uid="{327FD4CD-127E-4976-A359-7C0E7861D95F}"/>
    <cellStyle name="Accent1 2" xfId="74" xr:uid="{74A35412-4FD7-49AB-9542-457FA4CBFE9B}"/>
    <cellStyle name="Accent2 2" xfId="75" xr:uid="{A6A676B8-A94C-4447-BD82-095E8EA82AF7}"/>
    <cellStyle name="Accent3 2" xfId="76" xr:uid="{4F8E2507-B241-4D42-9A1B-7CCCC694CEE6}"/>
    <cellStyle name="Accent4 2" xfId="77" xr:uid="{CA8D8E87-987A-486C-8518-8C120F9C097F}"/>
    <cellStyle name="Accent5 2" xfId="78" xr:uid="{8F9B12F8-FD24-4756-B401-BE376B5EBE81}"/>
    <cellStyle name="Accent6 2" xfId="79" xr:uid="{50E1F515-D9F9-46ED-BC38-F16CB44B82FE}"/>
    <cellStyle name="Bad 2" xfId="80" xr:uid="{44EB02E2-EEC0-4A83-864F-CDA4FB58167B}"/>
    <cellStyle name="Calculation 2" xfId="81" xr:uid="{45E48DBC-C58A-4B50-86EB-F8D1EDA96B08}"/>
    <cellStyle name="Check Cell 2" xfId="82" xr:uid="{9EF3EC4B-89C9-483D-A46C-5740007F35FC}"/>
    <cellStyle name="Comma" xfId="1" builtinId="3"/>
    <cellStyle name="Comma 10" xfId="189" xr:uid="{3958D818-B868-4A70-A220-AF465B8C0C1D}"/>
    <cellStyle name="Comma 11" xfId="212" xr:uid="{BC4746CC-8E53-405D-BCE4-6B50A3FB1CAA}"/>
    <cellStyle name="Comma 12" xfId="214" xr:uid="{298F8B99-78E2-489E-81E4-C4E3131514EC}"/>
    <cellStyle name="Comma 2" xfId="2" xr:uid="{00000000-0005-0000-0000-000001000000}"/>
    <cellStyle name="Comma 2 2" xfId="3" xr:uid="{00000000-0005-0000-0000-000002000000}"/>
    <cellStyle name="Comma 2 2 2" xfId="190" xr:uid="{E9B6C5DB-44E2-4AFA-9076-14EBCEC8597C}"/>
    <cellStyle name="Comma 2 2 3" xfId="199" xr:uid="{A78F0B55-3938-453D-857D-7A546ADF1859}"/>
    <cellStyle name="Comma 2 2 4" xfId="46" xr:uid="{2D5C9FD8-2D77-49A0-9A88-CA8C329C33B1}"/>
    <cellStyle name="Comma 2 3" xfId="83" xr:uid="{1F174AA9-B2FA-4BC3-A719-405FBD64C07B}"/>
    <cellStyle name="Comma 2 3 2" xfId="204" xr:uid="{6D2D7F9A-9458-4CE2-B5B0-A281B2202B6D}"/>
    <cellStyle name="Comma 2 4" xfId="196" xr:uid="{001B20D9-7910-4FAE-A4DC-E2ED695785B6}"/>
    <cellStyle name="Comma 3" xfId="4" xr:uid="{00000000-0005-0000-0000-000003000000}"/>
    <cellStyle name="Comma 3 2" xfId="5" xr:uid="{00000000-0005-0000-0000-000004000000}"/>
    <cellStyle name="Comma 3 3" xfId="208" xr:uid="{82E17BC9-9FD0-4207-B9FF-CB2A30AF1C81}"/>
    <cellStyle name="Comma 3 4" xfId="47" xr:uid="{6236546E-F7EA-491E-B67B-7674316F4DAA}"/>
    <cellStyle name="Comma 4" xfId="6" xr:uid="{00000000-0005-0000-0000-000005000000}"/>
    <cellStyle name="Comma 4 2" xfId="7" xr:uid="{00000000-0005-0000-0000-000006000000}"/>
    <cellStyle name="Comma 4 3" xfId="44" xr:uid="{6AF6BAD8-99D5-4130-B9EB-9A451D872FBC}"/>
    <cellStyle name="Comma 4 4" xfId="213" xr:uid="{FD094340-E0B7-429D-9731-20695C2587A4}"/>
    <cellStyle name="Comma 4 5" xfId="48" xr:uid="{1B3BF452-BE3B-4D13-9D4C-0798882DF3B2}"/>
    <cellStyle name="Comma 5" xfId="8" xr:uid="{00000000-0005-0000-0000-000007000000}"/>
    <cellStyle name="Comma 5 2" xfId="188" xr:uid="{F29106D7-8657-447E-8FC1-B5DAAE43C6D1}"/>
    <cellStyle name="Comma 5 3" xfId="198" xr:uid="{B3A9CE18-6971-4AF6-B13A-C3D68D580B06}"/>
    <cellStyle name="Comma 5 4" xfId="54" xr:uid="{47BA9012-08A3-421B-96F3-923EEA939B55}"/>
    <cellStyle name="Comma 6" xfId="9" xr:uid="{00000000-0005-0000-0000-000008000000}"/>
    <cellStyle name="Comma 6 2" xfId="10" xr:uid="{00000000-0005-0000-0000-000009000000}"/>
    <cellStyle name="Comma 6 3" xfId="84" xr:uid="{DC22FD08-2524-48CA-8D58-EE45F4EFDA02}"/>
    <cellStyle name="Comma 7" xfId="85" xr:uid="{9FB57F2C-CA2C-41FE-AE50-AEA5F6C0A689}"/>
    <cellStyle name="Comma 7 2" xfId="193" xr:uid="{2268DA70-6731-4171-B541-3B585C332CE8}"/>
    <cellStyle name="Comma 8" xfId="86" xr:uid="{3CD6CD80-EF73-4E28-9DCE-FA74F7CA4F53}"/>
    <cellStyle name="Comma 9" xfId="211" xr:uid="{FD79FD93-66DA-4AF0-A3AF-D3CE4BFBA7AA}"/>
    <cellStyle name="comma zerodec" xfId="11" xr:uid="{00000000-0005-0000-0000-00000A000000}"/>
    <cellStyle name="Credit" xfId="12" xr:uid="{00000000-0005-0000-0000-00000B000000}"/>
    <cellStyle name="Credit subtotal" xfId="13" xr:uid="{00000000-0005-0000-0000-00000C000000}"/>
    <cellStyle name="Credit Total" xfId="14" xr:uid="{00000000-0005-0000-0000-00000D000000}"/>
    <cellStyle name="Currency 2" xfId="149" xr:uid="{6948419A-07C9-4B89-ACA4-24369D87CB49}"/>
    <cellStyle name="Currency1" xfId="15" xr:uid="{00000000-0005-0000-0000-00000E000000}"/>
    <cellStyle name="Debit" xfId="16" xr:uid="{00000000-0005-0000-0000-00000F000000}"/>
    <cellStyle name="Debit subtotal" xfId="17" xr:uid="{00000000-0005-0000-0000-000010000000}"/>
    <cellStyle name="Debit Total" xfId="18" xr:uid="{00000000-0005-0000-0000-000011000000}"/>
    <cellStyle name="Dollar (zero dec)" xfId="19" xr:uid="{00000000-0005-0000-0000-000012000000}"/>
    <cellStyle name="E&amp;Y House" xfId="87" xr:uid="{714E6566-C695-464A-BD65-275C93A12C2A}"/>
    <cellStyle name="Explanatory Text 2" xfId="88" xr:uid="{C2873035-7807-4CCE-AAB1-0CC1257EBC1B}"/>
    <cellStyle name="Good 2" xfId="89" xr:uid="{D4DCB377-0CFD-44AA-B692-FFE6D6118812}"/>
    <cellStyle name="Grey" xfId="90" xr:uid="{BB3C890C-FBB8-46B1-A654-AE2983E0F781}"/>
    <cellStyle name="Header1" xfId="91" xr:uid="{BEB99416-D247-4C94-A40A-BDDD5613B997}"/>
    <cellStyle name="Header2" xfId="92" xr:uid="{A15B5E50-AC3A-43C1-B90D-CE02F80DC083}"/>
    <cellStyle name="Heading" xfId="93" xr:uid="{46EABD6F-0864-44E6-920C-48D8F94C6A4E}"/>
    <cellStyle name="Heading 1 2" xfId="94" xr:uid="{37DA9AE5-16AF-48B4-982C-08AF7EEC7379}"/>
    <cellStyle name="Heading 2 2" xfId="95" xr:uid="{6CEE3DE9-ED7D-4AC3-845B-57162657CD71}"/>
    <cellStyle name="Heading 3 2" xfId="96" xr:uid="{0FB0E357-F56F-43B5-B08E-72213BAA7A4A}"/>
    <cellStyle name="Heading 4 2" xfId="97" xr:uid="{5610D971-03FD-4538-9E0D-19CC20D4CD6B}"/>
    <cellStyle name="Heading 5" xfId="98" xr:uid="{544BF4B3-552E-4843-AB57-738916DC6980}"/>
    <cellStyle name="Input [yellow]" xfId="99" xr:uid="{F47AA30C-3EA7-4CA6-B758-22BB65933D65}"/>
    <cellStyle name="Input 2" xfId="100" xr:uid="{1B728F86-DD0C-470C-8635-82FC5185C365}"/>
    <cellStyle name="Input 3" xfId="101" xr:uid="{B877EE32-BA93-49F5-B500-A12400A99DDD}"/>
    <cellStyle name="Input 4" xfId="102" xr:uid="{F2167A77-B57C-4BDF-B511-E128656CB323}"/>
    <cellStyle name="Linked Cell 2" xfId="103" xr:uid="{CED866A5-1B22-4597-88CC-CEFB4E79E0FB}"/>
    <cellStyle name="Neutral 2" xfId="104" xr:uid="{4A257F25-EFF4-4DB6-82E5-E87E291E6988}"/>
    <cellStyle name="no dec" xfId="20" xr:uid="{00000000-0005-0000-0000-000013000000}"/>
    <cellStyle name="Normal" xfId="0" builtinId="0"/>
    <cellStyle name="Normal - Style1" xfId="105" xr:uid="{2B654E82-628A-4463-A9B1-79B89B5EFB34}"/>
    <cellStyle name="Normal - Style1 2" xfId="191" xr:uid="{0D136035-49B2-4DBE-8343-9849C69FAB84}"/>
    <cellStyle name="Normal 10" xfId="21" xr:uid="{00000000-0005-0000-0000-000015000000}"/>
    <cellStyle name="Normal 10 2" xfId="22" xr:uid="{00000000-0005-0000-0000-000016000000}"/>
    <cellStyle name="Normal 10 3" xfId="23" xr:uid="{00000000-0005-0000-0000-000017000000}"/>
    <cellStyle name="Normal 10 4" xfId="201" xr:uid="{AD4DADF4-7CB5-4DFF-95C8-825AEAEFD16A}"/>
    <cellStyle name="Normal 10 5" xfId="106" xr:uid="{BFDF53E1-BED6-4694-9958-8F573380DB65}"/>
    <cellStyle name="Normal 11" xfId="24" xr:uid="{00000000-0005-0000-0000-000018000000}"/>
    <cellStyle name="Normal 11 2" xfId="25" xr:uid="{00000000-0005-0000-0000-000019000000}"/>
    <cellStyle name="Normal 11 3" xfId="203" xr:uid="{F5D6E712-46F5-4789-B5A1-07D4F0E80CBF}"/>
    <cellStyle name="Normal 11 4" xfId="107" xr:uid="{51B36484-3F5C-440E-9232-303FB50473B1}"/>
    <cellStyle name="Normal 12" xfId="26" xr:uid="{00000000-0005-0000-0000-00001A000000}"/>
    <cellStyle name="Normal 12 2" xfId="207" xr:uid="{A1EFBD81-89EB-497C-A00E-88B46DEFB0E1}"/>
    <cellStyle name="Normal 12 3" xfId="108" xr:uid="{620FA96D-C212-4D2C-8AD6-136EB29A7969}"/>
    <cellStyle name="Normal 13" xfId="109" xr:uid="{6B2591A7-964C-4B01-9A1D-C5D81741B837}"/>
    <cellStyle name="Normal 14" xfId="110" xr:uid="{AE3D8CD6-F1C1-43F2-A936-96F891E380E2}"/>
    <cellStyle name="Normal 15" xfId="111" xr:uid="{7E430E21-C5C8-4AB5-8DDB-90C31C7376DA}"/>
    <cellStyle name="Normal 16" xfId="146" xr:uid="{5653EF3D-6739-4A7D-8FE1-C21E431B146C}"/>
    <cellStyle name="Normal 17" xfId="195" xr:uid="{C83DE5F1-76D4-4E6F-8328-2B56E0C62E24}"/>
    <cellStyle name="Normal 18" xfId="215" xr:uid="{8427171B-8B30-4745-B46D-C321666E00E2}"/>
    <cellStyle name="Normal 19" xfId="216" xr:uid="{C79E212C-C4D5-48BB-95F8-1DA96589CC7F}"/>
    <cellStyle name="Normal 2" xfId="27" xr:uid="{00000000-0005-0000-0000-00001B000000}"/>
    <cellStyle name="Normal 2 2" xfId="28" xr:uid="{00000000-0005-0000-0000-00001C000000}"/>
    <cellStyle name="Normal 2 2 2" xfId="200" xr:uid="{5AAF4111-34C5-4CA1-8084-A711C054719A}"/>
    <cellStyle name="Normal 2 3" xfId="29" xr:uid="{00000000-0005-0000-0000-00001D000000}"/>
    <cellStyle name="Normal 2 3 2" xfId="202" xr:uid="{F6D7D583-C063-4115-A4F2-08F30A6DA1DE}"/>
    <cellStyle name="Normal 2 3 3" xfId="112" xr:uid="{083113E2-97DA-4974-A80B-845AAC66C86D}"/>
    <cellStyle name="Normal 2 4" xfId="30" xr:uid="{00000000-0005-0000-0000-00001E000000}"/>
    <cellStyle name="Normal 2 4 2" xfId="205" xr:uid="{DA919843-4476-430A-955F-6A3DA90DF540}"/>
    <cellStyle name="Normal 2 4 3" xfId="147" xr:uid="{E9F5654B-FDFE-4FBF-970F-84DD8DE51D7F}"/>
    <cellStyle name="Normal 2 5" xfId="206" xr:uid="{A4CE4162-B0B5-471D-BD32-FE002663BE3D}"/>
    <cellStyle name="Normal 2 6" xfId="209" xr:uid="{28CFE73C-454E-4201-AB49-9B6CBA368018}"/>
    <cellStyle name="Normal 2_FNS53Q3-draft181010" xfId="53" xr:uid="{C19E7F0D-F117-40E1-BA95-56E146B760D4}"/>
    <cellStyle name="Normal 3" xfId="31" xr:uid="{00000000-0005-0000-0000-00001F000000}"/>
    <cellStyle name="Normal 3 2" xfId="192" xr:uid="{2FD73469-8DEE-4795-9B95-6F5071B05882}"/>
    <cellStyle name="Normal 3 3" xfId="49" xr:uid="{D6AF8557-B5BC-47F5-B02B-D4681D8A583B}"/>
    <cellStyle name="Normal 4" xfId="32" xr:uid="{00000000-0005-0000-0000-000020000000}"/>
    <cellStyle name="Normal 4 2" xfId="33" xr:uid="{00000000-0005-0000-0000-000021000000}"/>
    <cellStyle name="Normal 4 3" xfId="50" xr:uid="{1AAA261E-7BF5-4C03-8CA6-C435BCC56A43}"/>
    <cellStyle name="Normal 5" xfId="34" xr:uid="{00000000-0005-0000-0000-000022000000}"/>
    <cellStyle name="Normal 5 2" xfId="35" xr:uid="{00000000-0005-0000-0000-000023000000}"/>
    <cellStyle name="Normal 5 2 2" xfId="148" xr:uid="{9FD265DD-4A02-4157-9320-5CA99ECBCEF7}"/>
    <cellStyle name="Normal 6" xfId="36" xr:uid="{00000000-0005-0000-0000-000024000000}"/>
    <cellStyle name="Normal 6 2" xfId="197" xr:uid="{3BFAFF24-FD91-4285-A02D-F866E2F856DF}"/>
    <cellStyle name="Normal 7" xfId="37" xr:uid="{00000000-0005-0000-0000-000025000000}"/>
    <cellStyle name="Normal 7 2" xfId="38" xr:uid="{00000000-0005-0000-0000-000026000000}"/>
    <cellStyle name="Normal 7 2 2" xfId="39" xr:uid="{00000000-0005-0000-0000-000027000000}"/>
    <cellStyle name="Normal 7 3" xfId="145" xr:uid="{C072A9BB-E3C6-479A-A392-A6023DDAFF09}"/>
    <cellStyle name="Normal 7 4" xfId="113" xr:uid="{5F259022-9EAE-48F1-814C-1D4EE4B385FD}"/>
    <cellStyle name="Normal 8" xfId="40" xr:uid="{00000000-0005-0000-0000-000028000000}"/>
    <cellStyle name="Normal 8 2" xfId="41" xr:uid="{00000000-0005-0000-0000-000029000000}"/>
    <cellStyle name="Normal 8 3" xfId="114" xr:uid="{1274D75C-5AC4-4478-A756-5C9F8FB618DC}"/>
    <cellStyle name="Normal 9" xfId="42" xr:uid="{00000000-0005-0000-0000-00002A000000}"/>
    <cellStyle name="Normal 9 2" xfId="194" xr:uid="{CB241E75-F573-40F3-A513-B8237EC6AC3C}"/>
    <cellStyle name="Normal 9 3" xfId="51" xr:uid="{BFEA653D-EA5E-456E-A247-791280B24840}"/>
    <cellStyle name="Normal_ASC05Q3" xfId="43" xr:uid="{00000000-0005-0000-0000-00002B000000}"/>
    <cellStyle name="Note 2" xfId="115" xr:uid="{933D34F1-283F-4842-A68B-233AC2DA46F7}"/>
    <cellStyle name="Output 2" xfId="116" xr:uid="{433456F2-E606-4E7C-981E-22E2A4C1C0BF}"/>
    <cellStyle name="Output Amounts" xfId="117" xr:uid="{3B5F68E2-C356-4A9B-A3EB-BE2D36E6DF51}"/>
    <cellStyle name="Percent (0)" xfId="118" xr:uid="{B5D7FAD3-984D-4F14-9EE3-DEBB41EA286A}"/>
    <cellStyle name="Percent [2]" xfId="119" xr:uid="{02D55BFC-8BA4-42ED-860A-17F46BB3CF4F}"/>
    <cellStyle name="Percent [2] 2" xfId="120" xr:uid="{F7324D21-D84F-42EC-B497-5D2D33448E9D}"/>
    <cellStyle name="Percent 2" xfId="52" xr:uid="{1FC3F0D5-9A81-449B-A72B-78182A8163AB}"/>
    <cellStyle name="Percent 2 2" xfId="210" xr:uid="{10DF5D07-4BA0-4A50-B03A-294B7F94EB01}"/>
    <cellStyle name="Percent 3" xfId="121" xr:uid="{BCEDF5F8-1A19-42E9-B094-AD6B6CACABFA}"/>
    <cellStyle name="Percent 4" xfId="122" xr:uid="{59CF6B66-6F60-4735-9720-2894A6A16925}"/>
    <cellStyle name="Percent 5" xfId="123" xr:uid="{6FF8BFA7-27F7-4EB9-92B5-D05C07FED679}"/>
    <cellStyle name="Percent 6" xfId="124" xr:uid="{66833865-460A-43C9-BD0F-3181726460DF}"/>
    <cellStyle name="Percent 7" xfId="125" xr:uid="{BE693BBE-E2C8-4513-AA8C-F18EFD9C1C0B}"/>
    <cellStyle name="Percent 8" xfId="126" xr:uid="{B51C5633-43AB-443E-8678-7CC30D809AA9}"/>
    <cellStyle name="Percent 9" xfId="127" xr:uid="{872B3FC2-4D9F-428E-A212-0D92405AD9DC}"/>
    <cellStyle name="Quantity" xfId="128" xr:uid="{D1529BA8-6AC7-4402-BDAC-E830CC3DD505}"/>
    <cellStyle name="Quantity 2" xfId="129" xr:uid="{84681BA7-E11C-47FB-9075-BEE9DC76B3B7}"/>
    <cellStyle name="Quantity_Note FFM template" xfId="130" xr:uid="{D9351703-3DE9-47A4-9507-0BC28AD71AE0}"/>
    <cellStyle name="SAPBEXaggData" xfId="150" xr:uid="{4683D079-EF76-4776-9B47-26E23136A63B}"/>
    <cellStyle name="SAPBEXaggDataEmph" xfId="151" xr:uid="{EA50CBCD-903C-49CF-A53E-F9A1CC00E4DC}"/>
    <cellStyle name="SAPBEXaggItem" xfId="152" xr:uid="{F8DF9337-4799-4143-B6E4-2B4859918275}"/>
    <cellStyle name="SAPBEXaggItemX" xfId="153" xr:uid="{F5B837C0-A759-4196-9CAA-CCAE8B6AE84C}"/>
    <cellStyle name="SAPBEXchaText" xfId="154" xr:uid="{B17BFA94-562E-4A2D-A125-18D9D8C6BDCB}"/>
    <cellStyle name="SAPBEXexcBad7" xfId="155" xr:uid="{BEEF3F7B-34E1-4287-B667-D8CFBDE0D070}"/>
    <cellStyle name="SAPBEXexcBad8" xfId="156" xr:uid="{21A3CCB5-C513-4821-8A68-CC3697826EF4}"/>
    <cellStyle name="SAPBEXexcBad9" xfId="157" xr:uid="{6346899C-3E6C-4A8B-87FC-17690ED0F55F}"/>
    <cellStyle name="SAPBEXexcCritical4" xfId="158" xr:uid="{8DF6366E-BD69-4D85-80B2-07787E398334}"/>
    <cellStyle name="SAPBEXexcCritical5" xfId="159" xr:uid="{4A84C264-922A-4853-AC66-1A6C885186BC}"/>
    <cellStyle name="SAPBEXexcCritical6" xfId="160" xr:uid="{FFE11E82-B04E-4832-A674-7D58BE56B7EF}"/>
    <cellStyle name="SAPBEXexcGood1" xfId="161" xr:uid="{C7146EE7-95D0-4888-880E-13E7219755AF}"/>
    <cellStyle name="SAPBEXexcGood2" xfId="162" xr:uid="{1CD45FF0-3CD2-449A-9E21-F39E57676523}"/>
    <cellStyle name="SAPBEXexcGood3" xfId="163" xr:uid="{DE69669C-EA10-42EB-92FC-E391C9F12DD3}"/>
    <cellStyle name="SAPBEXfilterDrill" xfId="164" xr:uid="{7A20AD26-0C6C-4081-BD2D-5B51EA1CA90B}"/>
    <cellStyle name="SAPBEXfilterItem" xfId="165" xr:uid="{A940C9D4-0AA6-498F-8A01-B6E819F2F654}"/>
    <cellStyle name="SAPBEXfilterText" xfId="166" xr:uid="{C561CDC3-4015-4BBA-8304-983666DD0FDF}"/>
    <cellStyle name="SAPBEXformats" xfId="167" xr:uid="{8D199101-FA2A-4195-A894-A62B445F9343}"/>
    <cellStyle name="SAPBEXheaderItem" xfId="168" xr:uid="{D95B2866-456A-4B55-A27A-54780437A345}"/>
    <cellStyle name="SAPBEXheaderText" xfId="169" xr:uid="{F2C25574-2D37-4569-9F6B-8790C4DCBD06}"/>
    <cellStyle name="SAPBEXHLevel0" xfId="170" xr:uid="{59D993F3-8F7E-4F63-9A83-1505AE95B82C}"/>
    <cellStyle name="SAPBEXHLevel0X" xfId="171" xr:uid="{CA83C62C-A129-458F-ABC0-A609DE0D17A6}"/>
    <cellStyle name="SAPBEXHLevel1" xfId="172" xr:uid="{6521330B-FCDA-4596-8BB0-4DF51DD97C38}"/>
    <cellStyle name="SAPBEXHLevel1X" xfId="173" xr:uid="{842E43AB-E656-444E-AB4D-5897F1246900}"/>
    <cellStyle name="SAPBEXHLevel2" xfId="174" xr:uid="{A6EF9FCB-D257-43E6-92E4-238C640C83D4}"/>
    <cellStyle name="SAPBEXHLevel2X" xfId="175" xr:uid="{835F2544-B408-4C78-91F4-CA9DC7D0956B}"/>
    <cellStyle name="SAPBEXHLevel3" xfId="176" xr:uid="{61D77CF9-A66D-423A-88A1-A4D23413BDC0}"/>
    <cellStyle name="SAPBEXHLevel3X" xfId="177" xr:uid="{3E203037-5769-4848-B5A5-56D935BCD396}"/>
    <cellStyle name="SAPBEXresData" xfId="178" xr:uid="{AF4B91C5-E720-4435-9182-D7250BF28317}"/>
    <cellStyle name="SAPBEXresDataEmph" xfId="179" xr:uid="{801FEF2B-B78A-4E20-A388-64D33AF5589C}"/>
    <cellStyle name="SAPBEXresItem" xfId="180" xr:uid="{813C2CFE-0AE5-44A9-A828-9ED14CDF57D3}"/>
    <cellStyle name="SAPBEXresItemX" xfId="181" xr:uid="{9D0D1FCB-5ED5-4F0F-88AD-1A678DDA9AB9}"/>
    <cellStyle name="SAPBEXstdData" xfId="182" xr:uid="{799FF5CB-EC2E-442B-9EB2-CA62662047FA}"/>
    <cellStyle name="SAPBEXstdDataEmph" xfId="183" xr:uid="{232CE08D-4975-4EA0-9711-FE041580932C}"/>
    <cellStyle name="SAPBEXstdItem" xfId="184" xr:uid="{8E99BF50-619D-4711-BCA0-CACEE7186C6E}"/>
    <cellStyle name="SAPBEXstdItemX" xfId="185" xr:uid="{981D8A47-8880-4862-B7A5-345D7A6F1379}"/>
    <cellStyle name="SAPBEXtitle" xfId="186" xr:uid="{D259ED59-C4A4-418F-A3CF-24B36B5A10E2}"/>
    <cellStyle name="SAPBEXundefined" xfId="187" xr:uid="{1165F8C4-82BF-4D66-AB82-0A26C8AFDF64}"/>
    <cellStyle name="Tickmark" xfId="131" xr:uid="{0B8BC289-54E3-4FD5-83CC-C5A8AAD439C1}"/>
    <cellStyle name="Title 2" xfId="132" xr:uid="{3D44E5A5-675F-4014-85D2-B7AB2F42FC79}"/>
    <cellStyle name="Total 2" xfId="133" xr:uid="{1011B679-F407-4010-8E9E-3B864341703F}"/>
    <cellStyle name="Warning Text 2" xfId="134" xr:uid="{DAD67A93-89FF-4FBC-A106-F6BA361CD545}"/>
    <cellStyle name="เครื่องหมายจุลภาค_U3" xfId="135" xr:uid="{AACBC509-97D6-4742-97AD-B7E5830AA769}"/>
    <cellStyle name="เชื่อมโยงหลายมิติ" xfId="136" xr:uid="{F6B78804-FCE3-4B32-A938-38D980772175}"/>
    <cellStyle name="ตามการเชื่อมโยงหลายมิติ" xfId="137" xr:uid="{7F9CE108-7500-4352-A898-4848EF2DE7DC}"/>
    <cellStyle name="น้บะภฒ_95" xfId="138" xr:uid="{25DB867B-A6F5-41DA-978D-C0F78C878C68}"/>
    <cellStyle name="ปกติ_2002_TSC_Lead_31.12.2002_Update" xfId="139" xr:uid="{058EA165-628B-4226-A92A-181C82272117}"/>
    <cellStyle name="ฤธถ [0]_95" xfId="140" xr:uid="{D3373C63-33C6-478F-907C-01ABF4FA1F99}"/>
    <cellStyle name="ฤธถ_95" xfId="141" xr:uid="{2FB5D759-DBBA-4A8D-9A03-F9719F683B41}"/>
    <cellStyle name="ล๋ศญ [0]_95" xfId="142" xr:uid="{2A2407D8-1C5B-490D-80EB-39AAF8829AC2}"/>
    <cellStyle name="ล๋ศญ_95" xfId="143" xr:uid="{910D27AF-C3B5-40A8-916E-40A7345270FE}"/>
    <cellStyle name="วฅมุ_4ฟ๙ฝวภ๛" xfId="144" xr:uid="{09386408-BB52-41CD-81F6-36DF260B6E0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13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8.109375" defaultRowHeight="20"/>
  <sheetData/>
  <customSheetViews>
    <customSheetView guid="{E2C5A292-1F08-4011-B7CD-B2C1CB9ECC1B}" state="hidden" showRuler="0">
      <pageMargins left="0" right="0" top="0" bottom="0" header="0" footer="0"/>
      <printOptions gridLines="1"/>
      <pageSetup paperSize="9" orientation="portrait" r:id="rId1"/>
      <headerFooter alignWithMargins="0">
        <oddHeader>&amp;A</oddHeader>
        <oddFooter>Page &amp;P</oddFooter>
      </headerFooter>
    </customSheetView>
    <customSheetView guid="{88D99024-9974-4C2C-AD31-DE47EDB57561}" state="hidden" showRuler="0">
      <pageMargins left="0" right="0" top="0" bottom="0" header="0" footer="0"/>
      <printOptions gridLines="1"/>
      <pageSetup paperSize="9" orientation="portrait" r:id="rId2"/>
      <headerFooter alignWithMargins="0">
        <oddHeader>&amp;A</oddHeader>
        <oddFooter>Page &amp;P</oddFooter>
      </headerFooter>
    </customSheetView>
    <customSheetView guid="{B1903EBB-F2B2-482F-8522-EFC6A62EFE29}" state="hidden">
      <pageMargins left="0" right="0" top="0" bottom="0" header="0" footer="0"/>
      <printOptions gridLines="1"/>
      <pageSetup paperSize="9" orientation="portrait" r:id="rId3"/>
      <headerFooter alignWithMargins="0">
        <oddHeader>&amp;A</oddHeader>
        <oddFooter>Page &amp;P</oddFooter>
      </headerFooter>
    </customSheetView>
    <customSheetView guid="{6D8DA1E2-E683-4EF8-8323-F59E6D53EF58}" state="hidden">
      <pageMargins left="0" right="0" top="0" bottom="0" header="0" footer="0"/>
      <printOptions gridLines="1"/>
      <pageSetup paperSize="9" orientation="portrait" r:id="rId4"/>
      <headerFooter alignWithMargins="0">
        <oddHeader>&amp;A</oddHeader>
        <oddFooter>Page &amp;P</oddFooter>
      </headerFooter>
    </customSheetView>
    <customSheetView guid="{71F08C2D-A392-4E43-8C71-7A0315E603E3}" showPageBreaks="1" state="hidden" showRuler="0">
      <pageMargins left="0" right="0" top="0" bottom="0" header="0" footer="0"/>
      <printOptions gridLines="1"/>
      <pageSetup paperSize="9" orientation="portrait" r:id="rId5"/>
      <headerFooter alignWithMargins="0">
        <oddHeader>&amp;A</oddHeader>
        <oddFooter>Page &amp;P</oddFooter>
      </headerFooter>
    </customSheetView>
    <customSheetView guid="{14F2CB60-0B6E-4A74-B9D9-FA75EECB80F8}" showPageBreaks="1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A4695C2D-4B51-4EDA-A343-D1C23B45E9CF}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389C49A3-3074-4B57-9936-4A93891C35E1}" state="hidden">
      <pageMargins left="0" right="0" top="0" bottom="0" header="0" footer="0"/>
      <printOptions gridLines="1"/>
      <pageSetup paperSize="9" orientation="portrait" r:id="rId6"/>
      <headerFooter alignWithMargins="0">
        <oddHeader>&amp;A</oddHeader>
        <oddFooter>Page &amp;P</oddFooter>
      </headerFooter>
    </customSheetView>
    <customSheetView guid="{023D5389-0C50-47D1-A88C-CC8DB0B04D83}" state="hidden">
      <pageMargins left="0" right="0" top="0" bottom="0" header="0" footer="0"/>
      <printOptions gridLines="1"/>
      <pageSetup paperSize="9" orientation="portrait" r:id="rId7"/>
      <headerFooter alignWithMargins="0">
        <oddHeader>&amp;A</oddHeader>
        <oddFooter>Page &amp;P</oddFooter>
      </headerFooter>
    </customSheetView>
    <customSheetView guid="{BEF176AB-5F77-4CE8-B3EC-B5F59335502B}" state="hidden">
      <pageMargins left="0" right="0" top="0" bottom="0" header="0" footer="0"/>
      <printOptions gridLines="1"/>
      <pageSetup paperSize="9" orientation="portrait" r:id="rId8"/>
      <headerFooter alignWithMargins="0">
        <oddHeader>&amp;A</oddHeader>
        <oddFooter>Page &amp;P</oddFooter>
      </headerFooter>
    </customSheetView>
    <customSheetView guid="{777C3DCA-DB29-4D4A-B955-242E20546123}" state="hidden">
      <pageMargins left="0" right="0" top="0" bottom="0" header="0" footer="0"/>
      <printOptions gridLines="1"/>
      <pageSetup paperSize="9" orientation="portrait" r:id="rId9"/>
      <headerFooter alignWithMargins="0">
        <oddHeader>&amp;A</oddHeader>
        <oddFooter>Page &amp;P</oddFooter>
      </headerFooter>
    </customSheetView>
    <customSheetView guid="{A82D49EB-A25D-4520-9E5A-28478E33FF16}" state="hidden">
      <pageMargins left="0" right="0" top="0" bottom="0" header="0" footer="0"/>
      <printOptions gridLines="1"/>
      <pageSetup paperSize="9" orientation="portrait" r:id="rId10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paperSize="9" orientation="portrait" r:id="rId1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M89"/>
  <sheetViews>
    <sheetView tabSelected="1" view="pageBreakPreview" zoomScale="90" zoomScaleNormal="100" zoomScaleSheetLayoutView="90" workbookViewId="0"/>
  </sheetViews>
  <sheetFormatPr defaultColWidth="9.33203125" defaultRowHeight="21.65" customHeight="1"/>
  <cols>
    <col min="1" max="1" width="62" style="14" customWidth="1"/>
    <col min="2" max="2" width="16" style="101" customWidth="1"/>
    <col min="3" max="3" width="15" style="14" customWidth="1"/>
    <col min="4" max="4" width="2" style="14" customWidth="1"/>
    <col min="5" max="5" width="15" style="14" customWidth="1"/>
    <col min="6" max="6" width="2" style="14" customWidth="1"/>
    <col min="7" max="7" width="15" style="14" customWidth="1"/>
    <col min="8" max="8" width="2" style="14" customWidth="1"/>
    <col min="9" max="9" width="15" style="14" customWidth="1"/>
    <col min="10" max="10" width="11.33203125" style="14" customWidth="1"/>
    <col min="11" max="11" width="11.6640625" style="62" bestFit="1" customWidth="1"/>
    <col min="12" max="16384" width="9.33203125" style="14"/>
  </cols>
  <sheetData>
    <row r="1" spans="1:11" ht="21.65" customHeight="1">
      <c r="A1" s="73" t="s">
        <v>213</v>
      </c>
    </row>
    <row r="2" spans="1:11" ht="21.65" customHeight="1">
      <c r="A2" s="73" t="s">
        <v>191</v>
      </c>
    </row>
    <row r="3" spans="1:11" ht="21.65" customHeight="1">
      <c r="A3" s="282" t="s">
        <v>113</v>
      </c>
      <c r="B3" s="282"/>
      <c r="C3" s="282"/>
      <c r="D3" s="282"/>
      <c r="E3" s="282"/>
      <c r="F3" s="282"/>
      <c r="G3" s="282"/>
      <c r="H3" s="282"/>
      <c r="I3" s="282"/>
    </row>
    <row r="4" spans="1:11" s="56" customFormat="1" ht="21.65" customHeight="1">
      <c r="B4" s="101"/>
      <c r="C4" s="280"/>
      <c r="D4" s="280"/>
      <c r="E4" s="280"/>
      <c r="G4" s="280"/>
      <c r="H4" s="280"/>
      <c r="I4" s="280"/>
      <c r="K4" s="62"/>
    </row>
    <row r="5" spans="1:11" s="56" customFormat="1" ht="21.65" customHeight="1">
      <c r="A5" s="85"/>
      <c r="B5" s="102"/>
      <c r="C5" s="284" t="s">
        <v>0</v>
      </c>
      <c r="D5" s="284"/>
      <c r="E5" s="284"/>
      <c r="F5" s="91"/>
      <c r="G5" s="284" t="s">
        <v>1</v>
      </c>
      <c r="H5" s="284"/>
      <c r="I5" s="284"/>
      <c r="K5" s="63"/>
    </row>
    <row r="6" spans="1:11" s="56" customFormat="1" ht="21.65" customHeight="1">
      <c r="A6" s="85"/>
      <c r="B6" s="102"/>
      <c r="C6" s="284" t="s">
        <v>2</v>
      </c>
      <c r="D6" s="284"/>
      <c r="E6" s="284"/>
      <c r="F6" s="91"/>
      <c r="G6" s="285" t="s">
        <v>2</v>
      </c>
      <c r="H6" s="285"/>
      <c r="I6" s="285"/>
      <c r="K6" s="63"/>
    </row>
    <row r="7" spans="1:11" s="56" customFormat="1" ht="21.65" customHeight="1">
      <c r="A7" s="85"/>
      <c r="B7" s="102"/>
      <c r="C7" s="92" t="s">
        <v>3</v>
      </c>
      <c r="D7" s="92"/>
      <c r="E7" s="92" t="s">
        <v>4</v>
      </c>
      <c r="F7" s="92"/>
      <c r="G7" s="92" t="s">
        <v>3</v>
      </c>
      <c r="H7" s="92"/>
      <c r="I7" s="92" t="s">
        <v>4</v>
      </c>
      <c r="J7" s="14"/>
      <c r="K7" s="63"/>
    </row>
    <row r="8" spans="1:11" s="56" customFormat="1" ht="21.65" customHeight="1">
      <c r="A8" s="86" t="s">
        <v>5</v>
      </c>
      <c r="B8" s="102" t="s">
        <v>6</v>
      </c>
      <c r="C8" s="92">
        <v>2022</v>
      </c>
      <c r="D8" s="92"/>
      <c r="E8" s="92">
        <v>2021</v>
      </c>
      <c r="F8" s="92"/>
      <c r="G8" s="92">
        <v>2022</v>
      </c>
      <c r="H8" s="92"/>
      <c r="I8" s="92">
        <v>2021</v>
      </c>
      <c r="J8" s="14"/>
      <c r="K8" s="63"/>
    </row>
    <row r="9" spans="1:11" s="56" customFormat="1" ht="21.65" customHeight="1">
      <c r="A9" s="85"/>
      <c r="B9" s="102"/>
      <c r="C9" s="92" t="s">
        <v>154</v>
      </c>
      <c r="D9" s="92"/>
      <c r="E9" s="92"/>
      <c r="F9" s="92"/>
      <c r="G9" s="252" t="s">
        <v>154</v>
      </c>
      <c r="H9" s="92"/>
      <c r="I9" s="92"/>
      <c r="J9" s="14"/>
      <c r="K9" s="63"/>
    </row>
    <row r="10" spans="1:11" ht="21.65" customHeight="1">
      <c r="A10" s="85" t="s">
        <v>7</v>
      </c>
      <c r="B10" s="102"/>
      <c r="C10" s="283" t="s">
        <v>8</v>
      </c>
      <c r="D10" s="283"/>
      <c r="E10" s="283"/>
      <c r="F10" s="283"/>
      <c r="G10" s="283"/>
      <c r="H10" s="283"/>
      <c r="I10" s="283"/>
    </row>
    <row r="11" spans="1:11" ht="21.65" customHeight="1">
      <c r="A11" s="87" t="s">
        <v>9</v>
      </c>
      <c r="B11" s="102"/>
      <c r="C11" s="88"/>
      <c r="D11" s="89"/>
      <c r="E11" s="88"/>
      <c r="F11" s="89"/>
      <c r="G11" s="90"/>
      <c r="H11" s="89"/>
      <c r="I11" s="88"/>
    </row>
    <row r="12" spans="1:11" ht="21.65" customHeight="1">
      <c r="A12" s="89" t="s">
        <v>10</v>
      </c>
      <c r="B12" s="102"/>
      <c r="C12" s="214">
        <v>39008</v>
      </c>
      <c r="D12" s="214"/>
      <c r="E12" s="214">
        <v>197259</v>
      </c>
      <c r="F12" s="214"/>
      <c r="G12" s="214">
        <v>13033</v>
      </c>
      <c r="H12" s="214"/>
      <c r="I12" s="214">
        <v>8476</v>
      </c>
    </row>
    <row r="13" spans="1:11" ht="21.65" customHeight="1">
      <c r="A13" s="89" t="s">
        <v>11</v>
      </c>
      <c r="B13" s="102" t="s">
        <v>111</v>
      </c>
      <c r="C13" s="214">
        <v>474350</v>
      </c>
      <c r="D13" s="214"/>
      <c r="E13" s="214">
        <v>363226</v>
      </c>
      <c r="F13" s="214"/>
      <c r="G13" s="214">
        <v>380870</v>
      </c>
      <c r="H13" s="214"/>
      <c r="I13" s="214">
        <v>237803</v>
      </c>
    </row>
    <row r="14" spans="1:11" ht="21.65" customHeight="1">
      <c r="A14" s="89" t="s">
        <v>12</v>
      </c>
      <c r="B14" s="102"/>
      <c r="C14" s="214"/>
      <c r="D14" s="214"/>
      <c r="E14" s="214"/>
      <c r="F14" s="214"/>
      <c r="G14" s="214"/>
      <c r="H14" s="214"/>
      <c r="I14" s="214"/>
    </row>
    <row r="15" spans="1:11" ht="21.65" customHeight="1">
      <c r="A15" s="253" t="s">
        <v>13</v>
      </c>
      <c r="B15" s="102" t="s">
        <v>197</v>
      </c>
      <c r="C15" s="214">
        <v>1979</v>
      </c>
      <c r="D15" s="214"/>
      <c r="E15" s="214">
        <v>1503</v>
      </c>
      <c r="F15" s="214"/>
      <c r="G15" s="214">
        <v>221</v>
      </c>
      <c r="H15" s="214"/>
      <c r="I15" s="214">
        <v>264</v>
      </c>
    </row>
    <row r="16" spans="1:11" ht="21.65" customHeight="1">
      <c r="A16" s="253" t="s">
        <v>14</v>
      </c>
      <c r="B16" s="102"/>
      <c r="C16" s="224">
        <v>51861</v>
      </c>
      <c r="D16" s="214"/>
      <c r="E16" s="214">
        <v>6515</v>
      </c>
      <c r="F16" s="214"/>
      <c r="G16" s="224">
        <v>26</v>
      </c>
      <c r="H16" s="214"/>
      <c r="I16" s="214">
        <v>664</v>
      </c>
    </row>
    <row r="17" spans="1:9" ht="21.65" customHeight="1">
      <c r="A17" s="89" t="s">
        <v>15</v>
      </c>
      <c r="B17" s="102"/>
      <c r="C17" s="220">
        <f>SUM(C6:C7,C15:C16)</f>
        <v>53840</v>
      </c>
      <c r="D17" s="225"/>
      <c r="E17" s="227">
        <f>SUM(E15:E16)</f>
        <v>8018</v>
      </c>
      <c r="F17" s="225"/>
      <c r="G17" s="220">
        <f>SUM(G6:G7,G15:G16)</f>
        <v>247</v>
      </c>
      <c r="H17" s="225"/>
      <c r="I17" s="227">
        <f>SUM(I15:I16)</f>
        <v>928</v>
      </c>
    </row>
    <row r="18" spans="1:9" ht="21.65" customHeight="1">
      <c r="A18" s="89" t="s">
        <v>16</v>
      </c>
      <c r="B18" s="102" t="s">
        <v>112</v>
      </c>
      <c r="C18" s="217">
        <v>73800</v>
      </c>
      <c r="D18" s="225"/>
      <c r="E18" s="217">
        <v>100000</v>
      </c>
      <c r="F18" s="225"/>
      <c r="G18" s="228">
        <v>73800</v>
      </c>
      <c r="H18" s="225"/>
      <c r="I18" s="228">
        <v>100000</v>
      </c>
    </row>
    <row r="19" spans="1:9" ht="21.65" customHeight="1">
      <c r="A19" s="89" t="s">
        <v>18</v>
      </c>
      <c r="B19" s="102" t="s">
        <v>198</v>
      </c>
      <c r="C19" s="216">
        <v>661513</v>
      </c>
      <c r="D19" s="225"/>
      <c r="E19" s="216">
        <v>395028</v>
      </c>
      <c r="F19" s="225"/>
      <c r="G19" s="229">
        <v>664578</v>
      </c>
      <c r="H19" s="225"/>
      <c r="I19" s="229">
        <v>395895</v>
      </c>
    </row>
    <row r="20" spans="1:9" ht="21.65" customHeight="1">
      <c r="A20" s="89" t="s">
        <v>17</v>
      </c>
      <c r="B20" s="102"/>
      <c r="C20" s="225">
        <v>9194</v>
      </c>
      <c r="D20" s="225"/>
      <c r="E20" s="225">
        <v>32184</v>
      </c>
      <c r="F20" s="225"/>
      <c r="G20" s="229">
        <v>9379</v>
      </c>
      <c r="H20" s="225"/>
      <c r="I20" s="229">
        <v>32180</v>
      </c>
    </row>
    <row r="21" spans="1:9" ht="21.65" customHeight="1">
      <c r="A21" s="89" t="s">
        <v>19</v>
      </c>
      <c r="B21" s="102"/>
      <c r="C21" s="127">
        <v>0</v>
      </c>
      <c r="D21" s="225"/>
      <c r="E21" s="216">
        <v>475000</v>
      </c>
      <c r="F21" s="225"/>
      <c r="G21" s="127">
        <v>0</v>
      </c>
      <c r="H21" s="225"/>
      <c r="I21" s="229">
        <v>475000</v>
      </c>
    </row>
    <row r="22" spans="1:9" ht="21.65" customHeight="1">
      <c r="A22" s="89" t="s">
        <v>20</v>
      </c>
      <c r="B22" s="102"/>
      <c r="C22" s="220">
        <v>17365</v>
      </c>
      <c r="D22" s="225"/>
      <c r="E22" s="216">
        <v>33676</v>
      </c>
      <c r="F22" s="225"/>
      <c r="G22" s="230">
        <v>14821</v>
      </c>
      <c r="H22" s="225"/>
      <c r="I22" s="229">
        <v>25302</v>
      </c>
    </row>
    <row r="23" spans="1:9" ht="21.65" customHeight="1">
      <c r="A23" s="85" t="s">
        <v>21</v>
      </c>
      <c r="B23" s="102"/>
      <c r="C23" s="221">
        <f>SUM(C12:C13,C17:C22)</f>
        <v>1329070</v>
      </c>
      <c r="D23" s="231"/>
      <c r="E23" s="226">
        <f>SUM(E17:E22,E12:E13)</f>
        <v>1604391</v>
      </c>
      <c r="F23" s="231"/>
      <c r="G23" s="221">
        <f>SUM(G17:G22,G12:G13)</f>
        <v>1156728</v>
      </c>
      <c r="H23" s="231"/>
      <c r="I23" s="226">
        <f>SUM(I17:I22,I12:I13)</f>
        <v>1275584</v>
      </c>
    </row>
    <row r="24" spans="1:9" ht="21.65" customHeight="1">
      <c r="A24" s="89"/>
      <c r="B24" s="102"/>
      <c r="C24" s="225"/>
      <c r="D24" s="225"/>
      <c r="E24" s="225"/>
      <c r="F24" s="225"/>
      <c r="G24" s="228"/>
      <c r="H24" s="225"/>
      <c r="I24" s="228"/>
    </row>
    <row r="25" spans="1:9" ht="21.65" customHeight="1">
      <c r="A25" s="87" t="s">
        <v>22</v>
      </c>
      <c r="B25" s="102"/>
      <c r="C25" s="225"/>
      <c r="D25" s="225"/>
      <c r="E25" s="225"/>
      <c r="F25" s="225"/>
      <c r="G25" s="228"/>
      <c r="H25" s="225"/>
      <c r="I25" s="228"/>
    </row>
    <row r="26" spans="1:9" ht="21.65" customHeight="1">
      <c r="A26" s="89" t="s">
        <v>23</v>
      </c>
      <c r="B26" s="102" t="s">
        <v>111</v>
      </c>
      <c r="C26" s="225">
        <v>371840</v>
      </c>
      <c r="D26" s="225"/>
      <c r="E26" s="225">
        <v>316328</v>
      </c>
      <c r="F26" s="225"/>
      <c r="G26" s="232">
        <v>49868</v>
      </c>
      <c r="H26" s="225"/>
      <c r="I26" s="232">
        <v>23204</v>
      </c>
    </row>
    <row r="27" spans="1:9" ht="21.65" customHeight="1">
      <c r="A27" s="187" t="s">
        <v>24</v>
      </c>
      <c r="B27" s="102" t="s">
        <v>114</v>
      </c>
      <c r="C27" s="127">
        <v>0</v>
      </c>
      <c r="D27" s="216"/>
      <c r="E27" s="127">
        <v>0</v>
      </c>
      <c r="F27" s="225"/>
      <c r="G27" s="229">
        <v>1159697</v>
      </c>
      <c r="H27" s="225"/>
      <c r="I27" s="229">
        <v>1459697</v>
      </c>
    </row>
    <row r="28" spans="1:9" ht="21.65" customHeight="1">
      <c r="A28" s="187" t="s">
        <v>162</v>
      </c>
      <c r="B28" s="102" t="s">
        <v>115</v>
      </c>
      <c r="C28" s="225">
        <v>1900418</v>
      </c>
      <c r="D28" s="225"/>
      <c r="E28" s="225">
        <v>1943642</v>
      </c>
      <c r="F28" s="225"/>
      <c r="G28" s="229">
        <v>1983468</v>
      </c>
      <c r="H28" s="225"/>
      <c r="I28" s="229">
        <v>1983468</v>
      </c>
    </row>
    <row r="29" spans="1:9" ht="21.65" customHeight="1">
      <c r="A29" s="89" t="s">
        <v>142</v>
      </c>
      <c r="B29" s="102" t="s">
        <v>116</v>
      </c>
      <c r="C29" s="225">
        <v>106933</v>
      </c>
      <c r="D29" s="225"/>
      <c r="E29" s="225">
        <v>86715</v>
      </c>
      <c r="F29" s="216"/>
      <c r="G29" s="229">
        <v>6445</v>
      </c>
      <c r="H29" s="216"/>
      <c r="I29" s="229">
        <v>78097</v>
      </c>
    </row>
    <row r="30" spans="1:9" ht="21.65" customHeight="1">
      <c r="A30" s="89" t="s">
        <v>143</v>
      </c>
      <c r="B30" s="102"/>
      <c r="C30" s="225">
        <v>2439</v>
      </c>
      <c r="D30" s="225"/>
      <c r="E30" s="225">
        <v>8804</v>
      </c>
      <c r="F30" s="216"/>
      <c r="G30" s="229">
        <v>839</v>
      </c>
      <c r="H30" s="216"/>
      <c r="I30" s="229">
        <v>945</v>
      </c>
    </row>
    <row r="31" spans="1:9" ht="21.65" customHeight="1">
      <c r="A31" s="89" t="s">
        <v>25</v>
      </c>
      <c r="B31" s="102"/>
      <c r="C31" s="225">
        <v>156920</v>
      </c>
      <c r="D31" s="225"/>
      <c r="E31" s="225">
        <v>156920</v>
      </c>
      <c r="F31" s="225"/>
      <c r="G31" s="127">
        <v>0</v>
      </c>
      <c r="H31" s="216"/>
      <c r="I31" s="127">
        <v>0</v>
      </c>
    </row>
    <row r="32" spans="1:9" ht="21.65" customHeight="1">
      <c r="A32" s="187" t="s">
        <v>26</v>
      </c>
      <c r="B32" s="102"/>
      <c r="C32" s="225">
        <v>1955</v>
      </c>
      <c r="D32" s="225"/>
      <c r="E32" s="225">
        <v>2134</v>
      </c>
      <c r="F32" s="225"/>
      <c r="G32" s="229">
        <v>1954</v>
      </c>
      <c r="H32" s="216"/>
      <c r="I32" s="216">
        <v>1887</v>
      </c>
    </row>
    <row r="33" spans="1:11" ht="21.65" customHeight="1">
      <c r="A33" s="89" t="s">
        <v>27</v>
      </c>
      <c r="B33" s="102"/>
      <c r="C33" s="225">
        <v>7989</v>
      </c>
      <c r="D33" s="225"/>
      <c r="E33" s="225">
        <v>7886</v>
      </c>
      <c r="F33" s="225"/>
      <c r="G33" s="127">
        <v>0</v>
      </c>
      <c r="H33" s="216"/>
      <c r="I33" s="127">
        <v>0</v>
      </c>
    </row>
    <row r="34" spans="1:11" ht="21.65" customHeight="1">
      <c r="A34" s="89" t="s">
        <v>28</v>
      </c>
      <c r="B34" s="102"/>
      <c r="C34" s="233">
        <v>1634</v>
      </c>
      <c r="D34" s="225"/>
      <c r="E34" s="233">
        <v>1658</v>
      </c>
      <c r="F34" s="234"/>
      <c r="G34" s="230">
        <v>1553</v>
      </c>
      <c r="H34" s="234"/>
      <c r="I34" s="230">
        <v>1025</v>
      </c>
    </row>
    <row r="35" spans="1:11" s="56" customFormat="1" ht="21.65" customHeight="1">
      <c r="A35" s="85" t="s">
        <v>29</v>
      </c>
      <c r="B35" s="103"/>
      <c r="C35" s="221">
        <f>SUM(C26:C34)</f>
        <v>2550128</v>
      </c>
      <c r="D35" s="231"/>
      <c r="E35" s="221">
        <f>SUM(E26:E34)</f>
        <v>2524087</v>
      </c>
      <c r="F35" s="231"/>
      <c r="G35" s="221">
        <f>SUM(G26:G34)</f>
        <v>3203824</v>
      </c>
      <c r="H35" s="222"/>
      <c r="I35" s="221">
        <f>SUM(I26:I34)</f>
        <v>3548323</v>
      </c>
      <c r="K35" s="63"/>
    </row>
    <row r="36" spans="1:11" s="56" customFormat="1" ht="21.65" customHeight="1">
      <c r="A36" s="85"/>
      <c r="B36" s="103"/>
      <c r="C36" s="222"/>
      <c r="D36" s="231"/>
      <c r="E36" s="222"/>
      <c r="F36" s="231"/>
      <c r="G36" s="222"/>
      <c r="H36" s="222"/>
      <c r="I36" s="222"/>
      <c r="K36" s="63"/>
    </row>
    <row r="37" spans="1:11" ht="21.65" customHeight="1" thickBot="1">
      <c r="A37" s="85" t="s">
        <v>30</v>
      </c>
      <c r="B37" s="102"/>
      <c r="C37" s="235">
        <f>SUM(C35+C23)</f>
        <v>3879198</v>
      </c>
      <c r="D37" s="231"/>
      <c r="E37" s="235">
        <f>SUM(E35+E23)</f>
        <v>4128478</v>
      </c>
      <c r="F37" s="231"/>
      <c r="G37" s="235">
        <f>SUM(G35+G23)</f>
        <v>4360552</v>
      </c>
      <c r="H37" s="231"/>
      <c r="I37" s="235">
        <f>SUM(I35+I23)</f>
        <v>4823907</v>
      </c>
    </row>
    <row r="38" spans="1:11" ht="21.65" customHeight="1" thickTop="1"/>
    <row r="39" spans="1:11" ht="21.65" customHeight="1">
      <c r="A39" s="281"/>
      <c r="B39" s="281"/>
      <c r="C39" s="281"/>
      <c r="D39" s="281"/>
      <c r="E39" s="281"/>
    </row>
    <row r="40" spans="1:11" ht="21.65" customHeight="1">
      <c r="A40" s="73" t="s">
        <v>213</v>
      </c>
    </row>
    <row r="41" spans="1:11" ht="21.65" customHeight="1">
      <c r="A41" s="73" t="s">
        <v>191</v>
      </c>
    </row>
    <row r="42" spans="1:11" ht="21.65" customHeight="1">
      <c r="A42" s="282" t="s">
        <v>113</v>
      </c>
      <c r="B42" s="282"/>
      <c r="C42" s="282"/>
      <c r="D42" s="282"/>
      <c r="E42" s="282"/>
      <c r="F42" s="282"/>
      <c r="G42" s="282"/>
      <c r="H42" s="282"/>
      <c r="I42" s="282"/>
    </row>
    <row r="43" spans="1:11" ht="21.65" customHeight="1">
      <c r="A43" s="64"/>
      <c r="B43" s="104"/>
      <c r="C43" s="64"/>
      <c r="D43" s="64"/>
      <c r="E43" s="64"/>
      <c r="F43" s="64"/>
      <c r="G43" s="64"/>
      <c r="H43" s="64"/>
      <c r="I43" s="64"/>
    </row>
    <row r="44" spans="1:11" ht="21.65" customHeight="1">
      <c r="A44" s="94"/>
      <c r="B44" s="102"/>
      <c r="C44" s="284" t="s">
        <v>0</v>
      </c>
      <c r="D44" s="284"/>
      <c r="E44" s="284"/>
      <c r="F44" s="94"/>
      <c r="G44" s="284" t="s">
        <v>1</v>
      </c>
      <c r="H44" s="284"/>
      <c r="I44" s="284"/>
    </row>
    <row r="45" spans="1:11" ht="21.65" customHeight="1">
      <c r="A45" s="94"/>
      <c r="B45" s="102"/>
      <c r="C45" s="284" t="s">
        <v>2</v>
      </c>
      <c r="D45" s="284"/>
      <c r="E45" s="284"/>
      <c r="F45" s="94"/>
      <c r="G45" s="285" t="s">
        <v>2</v>
      </c>
      <c r="H45" s="285"/>
      <c r="I45" s="285"/>
    </row>
    <row r="46" spans="1:11" ht="21.65" customHeight="1">
      <c r="A46" s="95"/>
      <c r="B46" s="102"/>
      <c r="C46" s="96" t="s">
        <v>3</v>
      </c>
      <c r="D46" s="96"/>
      <c r="E46" s="96" t="s">
        <v>4</v>
      </c>
      <c r="F46" s="95"/>
      <c r="G46" s="96" t="s">
        <v>3</v>
      </c>
      <c r="H46" s="96"/>
      <c r="I46" s="96" t="s">
        <v>4</v>
      </c>
    </row>
    <row r="47" spans="1:11" ht="21.65" customHeight="1">
      <c r="A47" s="160" t="s">
        <v>31</v>
      </c>
      <c r="B47" s="102" t="s">
        <v>6</v>
      </c>
      <c r="C47" s="100">
        <v>2022</v>
      </c>
      <c r="D47" s="100"/>
      <c r="E47" s="100">
        <v>2021</v>
      </c>
      <c r="F47" s="100"/>
      <c r="G47" s="100">
        <v>2022</v>
      </c>
      <c r="H47" s="100"/>
      <c r="I47" s="100">
        <v>2021</v>
      </c>
    </row>
    <row r="48" spans="1:11" s="56" customFormat="1" ht="21.65" customHeight="1">
      <c r="A48" s="95"/>
      <c r="B48" s="102"/>
      <c r="C48" s="252" t="s">
        <v>154</v>
      </c>
      <c r="D48" s="96"/>
      <c r="E48" s="96"/>
      <c r="F48" s="96"/>
      <c r="G48" s="252" t="s">
        <v>154</v>
      </c>
      <c r="H48" s="96"/>
      <c r="I48" s="96"/>
      <c r="K48" s="63"/>
    </row>
    <row r="49" spans="1:13" s="56" customFormat="1" ht="21.65" customHeight="1">
      <c r="A49" s="95"/>
      <c r="B49" s="102"/>
      <c r="C49" s="279" t="s">
        <v>8</v>
      </c>
      <c r="D49" s="279"/>
      <c r="E49" s="279"/>
      <c r="F49" s="279"/>
      <c r="G49" s="279"/>
      <c r="H49" s="279"/>
      <c r="I49" s="279"/>
      <c r="K49" s="63"/>
    </row>
    <row r="50" spans="1:13" s="56" customFormat="1" ht="21.65" customHeight="1">
      <c r="A50" s="97" t="s">
        <v>32</v>
      </c>
      <c r="B50" s="102"/>
      <c r="C50" s="96"/>
      <c r="D50" s="96"/>
      <c r="E50" s="96"/>
      <c r="F50" s="95"/>
      <c r="G50" s="96"/>
      <c r="H50" s="96"/>
      <c r="I50" s="96"/>
      <c r="K50" s="63"/>
    </row>
    <row r="51" spans="1:13" s="56" customFormat="1" ht="21.65" customHeight="1">
      <c r="A51" s="95" t="s">
        <v>33</v>
      </c>
      <c r="B51" s="102" t="s">
        <v>140</v>
      </c>
      <c r="C51" s="214">
        <v>300000</v>
      </c>
      <c r="D51" s="214"/>
      <c r="E51" s="214">
        <v>300000</v>
      </c>
      <c r="F51" s="215"/>
      <c r="G51" s="214">
        <v>300000</v>
      </c>
      <c r="H51" s="214"/>
      <c r="I51" s="214">
        <v>300000</v>
      </c>
      <c r="K51" s="63"/>
    </row>
    <row r="52" spans="1:13" ht="21.65" customHeight="1">
      <c r="A52" s="95" t="s">
        <v>34</v>
      </c>
      <c r="B52" s="102" t="s">
        <v>141</v>
      </c>
      <c r="C52" s="216">
        <v>500000</v>
      </c>
      <c r="D52" s="217"/>
      <c r="E52" s="216">
        <v>340000</v>
      </c>
      <c r="F52" s="216"/>
      <c r="G52" s="216">
        <v>500000</v>
      </c>
      <c r="H52" s="217"/>
      <c r="I52" s="216">
        <v>340000</v>
      </c>
    </row>
    <row r="53" spans="1:13" ht="21.65" customHeight="1">
      <c r="A53" s="98" t="s">
        <v>35</v>
      </c>
      <c r="B53" s="102"/>
      <c r="C53" s="216">
        <v>1233</v>
      </c>
      <c r="D53" s="218"/>
      <c r="E53" s="216">
        <v>4310</v>
      </c>
      <c r="F53" s="216"/>
      <c r="G53" s="216">
        <v>469</v>
      </c>
      <c r="H53" s="216"/>
      <c r="I53" s="216">
        <v>459</v>
      </c>
      <c r="J53" s="65"/>
      <c r="K53" s="56"/>
      <c r="L53" s="56"/>
      <c r="M53" s="56"/>
    </row>
    <row r="54" spans="1:13" ht="21.65" customHeight="1">
      <c r="A54" s="95" t="s">
        <v>36</v>
      </c>
      <c r="B54" s="102" t="s">
        <v>199</v>
      </c>
      <c r="C54" s="127">
        <v>0</v>
      </c>
      <c r="D54" s="127"/>
      <c r="E54" s="127">
        <v>0</v>
      </c>
      <c r="F54" s="216"/>
      <c r="G54" s="216">
        <v>117094</v>
      </c>
      <c r="H54" s="217"/>
      <c r="I54" s="216">
        <v>690200</v>
      </c>
    </row>
    <row r="55" spans="1:13" s="69" customFormat="1" ht="21.65" customHeight="1">
      <c r="A55" s="95" t="s">
        <v>37</v>
      </c>
      <c r="B55" s="105"/>
      <c r="C55" s="216">
        <v>4896</v>
      </c>
      <c r="D55" s="219"/>
      <c r="E55" s="216">
        <v>7</v>
      </c>
      <c r="F55" s="216"/>
      <c r="G55" s="127">
        <v>0</v>
      </c>
      <c r="H55" s="127"/>
      <c r="I55" s="127">
        <v>0</v>
      </c>
      <c r="J55" s="68"/>
      <c r="L55" s="70"/>
    </row>
    <row r="56" spans="1:13" ht="21.65" customHeight="1">
      <c r="A56" s="95" t="s">
        <v>38</v>
      </c>
      <c r="B56" s="102"/>
      <c r="C56" s="220">
        <v>39175</v>
      </c>
      <c r="D56" s="216"/>
      <c r="E56" s="216">
        <v>126580</v>
      </c>
      <c r="F56" s="216"/>
      <c r="G56" s="220">
        <v>23505</v>
      </c>
      <c r="H56" s="216"/>
      <c r="I56" s="216">
        <v>78981</v>
      </c>
    </row>
    <row r="57" spans="1:13" ht="21.65" customHeight="1">
      <c r="A57" s="94" t="s">
        <v>39</v>
      </c>
      <c r="B57" s="102"/>
      <c r="C57" s="221">
        <f>SUM(C51:C56)</f>
        <v>845304</v>
      </c>
      <c r="D57" s="222"/>
      <c r="E57" s="223">
        <f>SUM(E51:E56)</f>
        <v>770897</v>
      </c>
      <c r="F57" s="222"/>
      <c r="G57" s="221">
        <f>SUM(G51:G56)</f>
        <v>941068</v>
      </c>
      <c r="H57" s="222"/>
      <c r="I57" s="223">
        <f>SUM(I51:I56)</f>
        <v>1409640</v>
      </c>
    </row>
    <row r="58" spans="1:13" s="1" customFormat="1" ht="19.399999999999999" customHeight="1">
      <c r="A58" s="173"/>
      <c r="B58" s="8"/>
      <c r="C58" s="236"/>
      <c r="D58" s="236"/>
      <c r="E58" s="236"/>
      <c r="F58" s="236"/>
      <c r="G58" s="236"/>
      <c r="H58" s="236"/>
      <c r="I58" s="236"/>
      <c r="K58" s="174"/>
    </row>
    <row r="59" spans="1:13" ht="21.65" customHeight="1">
      <c r="A59" s="97" t="s">
        <v>40</v>
      </c>
      <c r="B59" s="102"/>
      <c r="C59" s="217"/>
      <c r="D59" s="217"/>
      <c r="E59" s="217"/>
      <c r="F59" s="217"/>
      <c r="G59" s="217"/>
      <c r="H59" s="217"/>
      <c r="I59" s="217"/>
    </row>
    <row r="60" spans="1:13" ht="21.65" customHeight="1">
      <c r="A60" s="95" t="s">
        <v>148</v>
      </c>
      <c r="B60" s="102" t="s">
        <v>141</v>
      </c>
      <c r="C60" s="217">
        <v>366800</v>
      </c>
      <c r="D60" s="217"/>
      <c r="E60" s="217">
        <v>666800</v>
      </c>
      <c r="F60" s="216"/>
      <c r="G60" s="217">
        <v>366800</v>
      </c>
      <c r="H60" s="217"/>
      <c r="I60" s="217">
        <v>666800</v>
      </c>
    </row>
    <row r="61" spans="1:13" ht="21.65" customHeight="1">
      <c r="A61" s="98" t="s">
        <v>41</v>
      </c>
      <c r="B61" s="102"/>
      <c r="C61" s="216">
        <v>1347</v>
      </c>
      <c r="D61" s="231"/>
      <c r="E61" s="216">
        <v>4759</v>
      </c>
      <c r="F61" s="216"/>
      <c r="G61" s="216">
        <v>468</v>
      </c>
      <c r="H61" s="216"/>
      <c r="I61" s="216">
        <v>589</v>
      </c>
      <c r="J61" s="65"/>
      <c r="K61" s="56"/>
      <c r="L61" s="56"/>
      <c r="M61" s="56"/>
    </row>
    <row r="62" spans="1:13" ht="21.65" customHeight="1">
      <c r="A62" s="95" t="s">
        <v>201</v>
      </c>
      <c r="B62" s="102"/>
      <c r="C62" s="220">
        <v>70066</v>
      </c>
      <c r="D62" s="217"/>
      <c r="E62" s="216">
        <v>68755</v>
      </c>
      <c r="F62" s="216"/>
      <c r="G62" s="220">
        <v>29793</v>
      </c>
      <c r="H62" s="217"/>
      <c r="I62" s="216">
        <v>29383</v>
      </c>
    </row>
    <row r="63" spans="1:13" s="56" customFormat="1" ht="21.65" customHeight="1">
      <c r="A63" s="94" t="s">
        <v>42</v>
      </c>
      <c r="B63" s="103"/>
      <c r="C63" s="223">
        <f>SUM(C60:C62)</f>
        <v>438213</v>
      </c>
      <c r="D63" s="222"/>
      <c r="E63" s="223">
        <f>SUM(E60:E62)</f>
        <v>740314</v>
      </c>
      <c r="F63" s="237"/>
      <c r="G63" s="223">
        <f>SUM(G60:G62)</f>
        <v>397061</v>
      </c>
      <c r="H63" s="222"/>
      <c r="I63" s="223">
        <f>SUM(I60:I62)</f>
        <v>696772</v>
      </c>
      <c r="K63" s="63"/>
    </row>
    <row r="64" spans="1:13" s="56" customFormat="1" ht="21.65" customHeight="1">
      <c r="A64" s="94"/>
      <c r="B64" s="103"/>
      <c r="C64" s="222"/>
      <c r="D64" s="222"/>
      <c r="E64" s="222"/>
      <c r="F64" s="222"/>
      <c r="G64" s="222"/>
      <c r="H64" s="222"/>
      <c r="I64" s="222"/>
      <c r="K64" s="63"/>
    </row>
    <row r="65" spans="1:9" ht="21.65" customHeight="1">
      <c r="A65" s="94" t="s">
        <v>43</v>
      </c>
      <c r="B65" s="102"/>
      <c r="C65" s="221">
        <f>C57+C63</f>
        <v>1283517</v>
      </c>
      <c r="D65" s="222"/>
      <c r="E65" s="221">
        <f>E57+E63</f>
        <v>1511211</v>
      </c>
      <c r="F65" s="237"/>
      <c r="G65" s="221">
        <f>G57+G63</f>
        <v>1338129</v>
      </c>
      <c r="H65" s="222"/>
      <c r="I65" s="221">
        <f>I57+I63</f>
        <v>2106412</v>
      </c>
    </row>
    <row r="66" spans="1:9" ht="21.65" customHeight="1">
      <c r="A66" s="95"/>
      <c r="B66" s="102"/>
      <c r="C66" s="217"/>
      <c r="D66" s="217"/>
      <c r="E66" s="217"/>
      <c r="F66" s="217"/>
      <c r="G66" s="217"/>
      <c r="H66" s="217"/>
      <c r="I66" s="217"/>
    </row>
    <row r="67" spans="1:9" ht="21.65" customHeight="1">
      <c r="A67" s="97" t="s">
        <v>175</v>
      </c>
      <c r="B67" s="102"/>
      <c r="C67" s="217"/>
      <c r="D67" s="217"/>
      <c r="E67" s="217"/>
      <c r="F67" s="217"/>
      <c r="G67" s="217"/>
      <c r="H67" s="217"/>
      <c r="I67" s="217"/>
    </row>
    <row r="68" spans="1:9" ht="21.65" customHeight="1">
      <c r="A68" s="95" t="s">
        <v>44</v>
      </c>
      <c r="B68" s="102"/>
      <c r="C68" s="225"/>
      <c r="D68" s="225"/>
      <c r="E68" s="225"/>
      <c r="F68" s="225"/>
      <c r="G68" s="225"/>
      <c r="H68" s="225"/>
      <c r="I68" s="225"/>
    </row>
    <row r="69" spans="1:9" ht="21.65" customHeight="1">
      <c r="A69" s="99" t="s">
        <v>138</v>
      </c>
      <c r="B69" s="102"/>
      <c r="C69" s="225"/>
      <c r="D69" s="225"/>
      <c r="E69" s="225"/>
      <c r="F69" s="225"/>
      <c r="G69" s="225"/>
      <c r="H69" s="225"/>
      <c r="I69" s="225"/>
    </row>
    <row r="70" spans="1:9" ht="21.65" customHeight="1" thickBot="1">
      <c r="A70" s="180" t="s">
        <v>173</v>
      </c>
      <c r="B70" s="102"/>
      <c r="C70" s="238">
        <v>1729277</v>
      </c>
      <c r="D70" s="225"/>
      <c r="E70" s="238">
        <v>1729277</v>
      </c>
      <c r="F70" s="225"/>
      <c r="G70" s="238">
        <v>1729277</v>
      </c>
      <c r="H70" s="225"/>
      <c r="I70" s="238">
        <v>1729277</v>
      </c>
    </row>
    <row r="71" spans="1:9" ht="21.65" customHeight="1" thickTop="1">
      <c r="A71" s="99" t="s">
        <v>163</v>
      </c>
      <c r="B71" s="102"/>
      <c r="C71" s="217"/>
      <c r="D71" s="217"/>
      <c r="E71" s="217"/>
      <c r="F71" s="217"/>
      <c r="G71" s="217"/>
      <c r="H71" s="217"/>
      <c r="I71" s="217"/>
    </row>
    <row r="72" spans="1:9" ht="21.65" customHeight="1">
      <c r="A72" s="180" t="s">
        <v>173</v>
      </c>
      <c r="B72" s="102"/>
      <c r="C72" s="217">
        <v>1729277</v>
      </c>
      <c r="D72" s="217"/>
      <c r="E72" s="217">
        <v>1729277</v>
      </c>
      <c r="F72" s="217"/>
      <c r="G72" s="217">
        <v>1729277</v>
      </c>
      <c r="H72" s="217"/>
      <c r="I72" s="217">
        <v>1729277</v>
      </c>
    </row>
    <row r="73" spans="1:9" ht="21.65" customHeight="1">
      <c r="A73" s="99" t="s">
        <v>164</v>
      </c>
      <c r="B73" s="102"/>
      <c r="C73" s="217">
        <v>208455</v>
      </c>
      <c r="D73" s="217"/>
      <c r="E73" s="217">
        <v>208455</v>
      </c>
      <c r="F73" s="217"/>
      <c r="G73" s="217">
        <v>208455</v>
      </c>
      <c r="H73" s="217"/>
      <c r="I73" s="217">
        <v>208455</v>
      </c>
    </row>
    <row r="74" spans="1:9" ht="21.65" customHeight="1">
      <c r="A74" s="99" t="s">
        <v>45</v>
      </c>
      <c r="B74" s="102"/>
      <c r="C74" s="217"/>
      <c r="D74" s="217"/>
      <c r="E74" s="217"/>
      <c r="F74" s="217"/>
      <c r="G74" s="217"/>
      <c r="H74" s="217"/>
      <c r="I74" s="217"/>
    </row>
    <row r="75" spans="1:9" ht="21.65" customHeight="1">
      <c r="A75" s="181" t="s">
        <v>46</v>
      </c>
      <c r="B75" s="102"/>
      <c r="C75" s="217"/>
      <c r="D75" s="217"/>
      <c r="E75" s="217"/>
      <c r="F75" s="217"/>
      <c r="G75" s="217"/>
      <c r="H75" s="217"/>
      <c r="I75" s="217"/>
    </row>
    <row r="76" spans="1:9" ht="21.65" customHeight="1">
      <c r="A76" s="182" t="s">
        <v>47</v>
      </c>
      <c r="B76" s="102"/>
      <c r="C76" s="217">
        <v>65000</v>
      </c>
      <c r="D76" s="217"/>
      <c r="E76" s="217">
        <v>65000</v>
      </c>
      <c r="F76" s="217"/>
      <c r="G76" s="217">
        <v>65000</v>
      </c>
      <c r="H76" s="217"/>
      <c r="I76" s="217">
        <v>65000</v>
      </c>
    </row>
    <row r="77" spans="1:9" ht="21.65" customHeight="1">
      <c r="A77" s="181" t="s">
        <v>48</v>
      </c>
      <c r="B77" s="102"/>
      <c r="C77" s="217">
        <v>907027</v>
      </c>
      <c r="D77" s="217"/>
      <c r="E77" s="217">
        <v>936011</v>
      </c>
      <c r="F77" s="217"/>
      <c r="G77" s="217">
        <v>1027803</v>
      </c>
      <c r="H77" s="217"/>
      <c r="I77" s="217">
        <v>722712</v>
      </c>
    </row>
    <row r="78" spans="1:9" ht="21.65" customHeight="1">
      <c r="A78" s="99" t="s">
        <v>165</v>
      </c>
      <c r="B78" s="102"/>
      <c r="C78" s="240">
        <v>-314078</v>
      </c>
      <c r="D78" s="241"/>
      <c r="E78" s="240">
        <v>-321476</v>
      </c>
      <c r="F78" s="241"/>
      <c r="G78" s="240">
        <v>-8112</v>
      </c>
      <c r="H78" s="241"/>
      <c r="I78" s="240">
        <v>-7949</v>
      </c>
    </row>
    <row r="79" spans="1:9" ht="21.65" customHeight="1">
      <c r="A79" s="94" t="s">
        <v>166</v>
      </c>
      <c r="B79" s="102"/>
      <c r="C79" s="221">
        <f>SUM(C72:C78)</f>
        <v>2595681</v>
      </c>
      <c r="D79" s="222"/>
      <c r="E79" s="223">
        <f>SUM(E72:E78)</f>
        <v>2617267</v>
      </c>
      <c r="F79" s="222"/>
      <c r="G79" s="221">
        <f>SUM(G72:G78)</f>
        <v>3022423</v>
      </c>
      <c r="H79" s="222"/>
      <c r="I79" s="223">
        <f>SUM(I72:I78)</f>
        <v>2717495</v>
      </c>
    </row>
    <row r="80" spans="1:9" ht="21.65" customHeight="1">
      <c r="A80" s="94"/>
      <c r="B80" s="102"/>
      <c r="C80" s="222"/>
      <c r="D80" s="222"/>
      <c r="E80" s="222"/>
      <c r="F80" s="222"/>
      <c r="G80" s="222"/>
      <c r="H80" s="222"/>
      <c r="I80" s="222"/>
    </row>
    <row r="81" spans="1:10" ht="21.65" customHeight="1" thickBot="1">
      <c r="A81" s="94" t="s">
        <v>167</v>
      </c>
      <c r="B81" s="103"/>
      <c r="C81" s="239">
        <f>C79+C65</f>
        <v>3879198</v>
      </c>
      <c r="D81" s="222"/>
      <c r="E81" s="239">
        <f>E79+E65</f>
        <v>4128478</v>
      </c>
      <c r="F81" s="222"/>
      <c r="G81" s="239">
        <f>G79+G65</f>
        <v>4360552</v>
      </c>
      <c r="H81" s="222"/>
      <c r="I81" s="239">
        <f>I79+I65</f>
        <v>4823907</v>
      </c>
    </row>
    <row r="82" spans="1:10" ht="21.65" customHeight="1" thickTop="1">
      <c r="A82" s="71"/>
      <c r="C82" s="57"/>
      <c r="D82" s="57"/>
      <c r="E82" s="57"/>
      <c r="F82" s="57"/>
      <c r="G82" s="57"/>
      <c r="H82" s="57"/>
      <c r="I82" s="57"/>
      <c r="J82" s="57"/>
    </row>
    <row r="83" spans="1:10" ht="21.65" customHeight="1">
      <c r="C83" s="66"/>
      <c r="D83" s="66"/>
      <c r="E83" s="66"/>
      <c r="F83" s="67"/>
      <c r="G83" s="66"/>
      <c r="H83" s="66"/>
      <c r="I83" s="66"/>
    </row>
    <row r="84" spans="1:10" ht="21.65" customHeight="1">
      <c r="F84" s="67"/>
      <c r="G84" s="66"/>
      <c r="H84" s="66"/>
      <c r="I84" s="66"/>
    </row>
    <row r="85" spans="1:10" ht="21.65" customHeight="1">
      <c r="C85" s="277"/>
      <c r="E85" s="277"/>
      <c r="F85" s="67"/>
      <c r="G85" s="66"/>
      <c r="H85" s="66"/>
      <c r="I85" s="66"/>
    </row>
    <row r="86" spans="1:10" ht="21.65" customHeight="1">
      <c r="C86" s="277"/>
      <c r="E86" s="278"/>
      <c r="F86" s="67"/>
      <c r="G86" s="66"/>
      <c r="H86" s="66"/>
      <c r="I86" s="66"/>
    </row>
    <row r="87" spans="1:10" ht="21.65" customHeight="1">
      <c r="F87" s="67"/>
      <c r="G87" s="66"/>
      <c r="H87" s="66"/>
      <c r="I87" s="66"/>
    </row>
    <row r="88" spans="1:10" ht="21.65" customHeight="1">
      <c r="F88" s="67"/>
      <c r="G88" s="66"/>
      <c r="H88" s="66"/>
      <c r="I88" s="66"/>
    </row>
    <row r="89" spans="1:10" ht="21.65" customHeight="1">
      <c r="A89" s="72"/>
    </row>
  </sheetData>
  <mergeCells count="15">
    <mergeCell ref="C49:I49"/>
    <mergeCell ref="C4:E4"/>
    <mergeCell ref="G4:I4"/>
    <mergeCell ref="A39:E39"/>
    <mergeCell ref="A3:I3"/>
    <mergeCell ref="C10:I10"/>
    <mergeCell ref="C6:E6"/>
    <mergeCell ref="G6:I6"/>
    <mergeCell ref="C5:E5"/>
    <mergeCell ref="G5:I5"/>
    <mergeCell ref="A42:I42"/>
    <mergeCell ref="C44:E44"/>
    <mergeCell ref="G44:I44"/>
    <mergeCell ref="C45:E45"/>
    <mergeCell ref="G45:I45"/>
  </mergeCells>
  <pageMargins left="0.8" right="0.8" top="0.48" bottom="0.4" header="0.5" footer="0.5"/>
  <pageSetup paperSize="9" scale="71" firstPageNumber="3" fitToHeight="0" orientation="portrait" useFirstPageNumber="1" r:id="rId1"/>
  <headerFooter alignWithMargins="0">
    <oddFooter>&amp;L&amp;"Times New Roman,Regular"&amp;11  The accompanying notes form an integral part of the interim financial statements.&amp;"Angsana New,Regular"&amp;14
&amp;C&amp;P</oddFooter>
  </headerFooter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L78"/>
  <sheetViews>
    <sheetView view="pageBreakPreview" zoomScale="80" zoomScaleNormal="85" zoomScaleSheetLayoutView="80" workbookViewId="0">
      <selection sqref="A1:I1"/>
    </sheetView>
  </sheetViews>
  <sheetFormatPr defaultColWidth="11.33203125" defaultRowHeight="21.65" customHeight="1"/>
  <cols>
    <col min="1" max="1" width="63.44140625" style="1" customWidth="1"/>
    <col min="2" max="2" width="13.44140625" style="59" customWidth="1"/>
    <col min="3" max="3" width="17.109375" style="1" customWidth="1"/>
    <col min="4" max="4" width="2.109375" style="1" customWidth="1"/>
    <col min="5" max="5" width="17.109375" style="1" customWidth="1"/>
    <col min="6" max="6" width="2.109375" style="1" customWidth="1"/>
    <col min="7" max="7" width="17.109375" style="1" customWidth="1"/>
    <col min="8" max="8" width="2.109375" style="1" customWidth="1"/>
    <col min="9" max="9" width="17.109375" style="1" customWidth="1"/>
    <col min="10" max="16384" width="11.33203125" style="1"/>
  </cols>
  <sheetData>
    <row r="1" spans="1:12" s="2" customFormat="1" ht="21.65" customHeight="1">
      <c r="A1" s="291" t="s">
        <v>213</v>
      </c>
      <c r="B1" s="291"/>
      <c r="C1" s="291"/>
      <c r="D1" s="291"/>
      <c r="E1" s="291"/>
      <c r="F1" s="291"/>
      <c r="G1" s="291"/>
      <c r="H1" s="291"/>
      <c r="I1" s="291"/>
    </row>
    <row r="2" spans="1:12" s="2" customFormat="1" ht="21.65" customHeight="1">
      <c r="A2" s="275" t="s">
        <v>191</v>
      </c>
      <c r="B2" s="275"/>
      <c r="C2" s="275"/>
      <c r="D2" s="275"/>
      <c r="E2" s="275"/>
      <c r="F2" s="275"/>
      <c r="G2" s="275"/>
      <c r="H2" s="275"/>
      <c r="I2" s="275"/>
    </row>
    <row r="3" spans="1:12" s="82" customFormat="1" ht="21.65" customHeight="1">
      <c r="A3" s="292" t="s">
        <v>49</v>
      </c>
      <c r="B3" s="282"/>
      <c r="C3" s="282"/>
      <c r="D3" s="282"/>
      <c r="E3" s="282"/>
      <c r="F3" s="282"/>
      <c r="G3" s="282"/>
      <c r="H3" s="282"/>
      <c r="I3" s="282"/>
    </row>
    <row r="4" spans="1:12" s="2" customFormat="1" ht="21.65" customHeight="1">
      <c r="A4" s="14"/>
      <c r="B4" s="74"/>
      <c r="C4" s="290"/>
      <c r="D4" s="290"/>
      <c r="E4" s="290"/>
      <c r="F4" s="45"/>
      <c r="G4" s="290"/>
      <c r="H4" s="290"/>
      <c r="I4" s="290"/>
    </row>
    <row r="5" spans="1:12" s="2" customFormat="1" ht="21.65" customHeight="1">
      <c r="A5" s="14"/>
      <c r="B5" s="74"/>
      <c r="C5" s="284" t="s">
        <v>0</v>
      </c>
      <c r="D5" s="284"/>
      <c r="E5" s="284"/>
      <c r="F5" s="106"/>
      <c r="G5" s="284" t="s">
        <v>1</v>
      </c>
      <c r="H5" s="284"/>
      <c r="I5" s="284"/>
    </row>
    <row r="6" spans="1:12" s="2" customFormat="1" ht="21.65" customHeight="1">
      <c r="A6" s="14"/>
      <c r="C6" s="284" t="s">
        <v>2</v>
      </c>
      <c r="D6" s="284"/>
      <c r="E6" s="284"/>
      <c r="F6" s="106"/>
      <c r="G6" s="284" t="s">
        <v>50</v>
      </c>
      <c r="H6" s="284"/>
      <c r="I6" s="284"/>
    </row>
    <row r="7" spans="1:12" s="2" customFormat="1" ht="21.65" customHeight="1">
      <c r="A7" s="14"/>
      <c r="B7" s="38"/>
      <c r="C7" s="286" t="s">
        <v>51</v>
      </c>
      <c r="D7" s="286"/>
      <c r="E7" s="286"/>
      <c r="F7" s="61"/>
      <c r="G7" s="286" t="s">
        <v>51</v>
      </c>
      <c r="H7" s="286"/>
      <c r="I7" s="286"/>
    </row>
    <row r="8" spans="1:12" s="2" customFormat="1" ht="21.65" customHeight="1">
      <c r="A8" s="14"/>
      <c r="B8" s="74"/>
      <c r="C8" s="287" t="s">
        <v>3</v>
      </c>
      <c r="D8" s="288"/>
      <c r="E8" s="288"/>
      <c r="F8" s="61"/>
      <c r="G8" s="287" t="s">
        <v>3</v>
      </c>
      <c r="H8" s="288"/>
      <c r="I8" s="288"/>
    </row>
    <row r="9" spans="1:12" s="2" customFormat="1" ht="21.65" customHeight="1">
      <c r="A9" s="14"/>
      <c r="B9" s="38" t="s">
        <v>6</v>
      </c>
      <c r="C9" s="92">
        <v>2022</v>
      </c>
      <c r="D9" s="77"/>
      <c r="E9" s="92">
        <v>2021</v>
      </c>
      <c r="F9" s="107"/>
      <c r="G9" s="92">
        <v>2022</v>
      </c>
      <c r="H9" s="77"/>
      <c r="I9" s="92">
        <v>2021</v>
      </c>
    </row>
    <row r="10" spans="1:12" ht="21.65" customHeight="1">
      <c r="A10" s="75" t="s">
        <v>7</v>
      </c>
      <c r="B10" s="74"/>
      <c r="C10" s="283" t="s">
        <v>8</v>
      </c>
      <c r="D10" s="283"/>
      <c r="E10" s="283"/>
      <c r="F10" s="283"/>
      <c r="G10" s="283"/>
      <c r="H10" s="283"/>
      <c r="I10" s="283"/>
    </row>
    <row r="11" spans="1:12" ht="21.65" customHeight="1">
      <c r="A11" s="84" t="s">
        <v>52</v>
      </c>
      <c r="B11" s="74"/>
      <c r="C11" s="76"/>
      <c r="D11" s="76"/>
      <c r="E11" s="76"/>
      <c r="F11" s="76"/>
      <c r="G11" s="76"/>
      <c r="H11" s="76"/>
      <c r="I11" s="76"/>
      <c r="L11" s="3"/>
    </row>
    <row r="12" spans="1:12" ht="21.65" customHeight="1">
      <c r="A12" s="77" t="s">
        <v>139</v>
      </c>
      <c r="B12" s="38"/>
      <c r="C12" s="108">
        <v>17527</v>
      </c>
      <c r="D12" s="108"/>
      <c r="E12" s="108">
        <v>4159</v>
      </c>
      <c r="F12" s="108"/>
      <c r="G12" s="108">
        <v>38394</v>
      </c>
      <c r="H12" s="108"/>
      <c r="I12" s="108">
        <v>29216</v>
      </c>
    </row>
    <row r="13" spans="1:12" ht="21.65" customHeight="1">
      <c r="A13" s="77" t="s">
        <v>53</v>
      </c>
      <c r="B13" s="38"/>
      <c r="C13" s="108">
        <v>69619</v>
      </c>
      <c r="D13" s="108"/>
      <c r="E13" s="108">
        <v>84932</v>
      </c>
      <c r="F13" s="108"/>
      <c r="G13" s="108">
        <v>0</v>
      </c>
      <c r="H13" s="108"/>
      <c r="I13" s="127">
        <v>0</v>
      </c>
    </row>
    <row r="14" spans="1:12" ht="21.65" customHeight="1">
      <c r="A14" s="77" t="s">
        <v>155</v>
      </c>
      <c r="B14" s="38">
        <v>7</v>
      </c>
      <c r="C14" s="108">
        <v>0</v>
      </c>
      <c r="D14" s="108"/>
      <c r="E14" s="108">
        <v>0</v>
      </c>
      <c r="F14" s="108"/>
      <c r="G14" s="108">
        <v>298806</v>
      </c>
      <c r="H14" s="108"/>
      <c r="I14" s="127">
        <v>0</v>
      </c>
    </row>
    <row r="15" spans="1:12" ht="21.65" customHeight="1">
      <c r="A15" s="77" t="s">
        <v>54</v>
      </c>
      <c r="B15" s="38"/>
      <c r="C15" s="108">
        <v>2184</v>
      </c>
      <c r="D15" s="108"/>
      <c r="E15" s="108">
        <v>764</v>
      </c>
      <c r="F15" s="108"/>
      <c r="G15" s="108">
        <v>1368</v>
      </c>
      <c r="H15" s="108"/>
      <c r="I15" s="108">
        <v>2024</v>
      </c>
    </row>
    <row r="16" spans="1:12" s="3" customFormat="1" ht="21.65" customHeight="1">
      <c r="A16" s="78" t="s">
        <v>118</v>
      </c>
      <c r="B16" s="79"/>
      <c r="C16" s="109">
        <f>SUM(C12:C15)</f>
        <v>89330</v>
      </c>
      <c r="D16" s="110"/>
      <c r="E16" s="109">
        <f>SUM(E12:E15)</f>
        <v>89855</v>
      </c>
      <c r="F16" s="110"/>
      <c r="G16" s="109">
        <f>SUM(G12:G15)</f>
        <v>338568</v>
      </c>
      <c r="H16" s="110"/>
      <c r="I16" s="109">
        <f>SUM(I12:I15)</f>
        <v>31240</v>
      </c>
    </row>
    <row r="17" spans="1:12" ht="20.25" customHeight="1">
      <c r="B17" s="1"/>
      <c r="C17" s="8"/>
      <c r="D17" s="175"/>
      <c r="E17" s="175"/>
      <c r="F17" s="175"/>
      <c r="G17" s="175"/>
      <c r="H17" s="175"/>
      <c r="I17" s="175"/>
      <c r="J17" s="175"/>
    </row>
    <row r="18" spans="1:12" ht="21.65" customHeight="1">
      <c r="A18" s="84" t="s">
        <v>156</v>
      </c>
      <c r="B18" s="38"/>
      <c r="C18" s="108"/>
      <c r="D18" s="108"/>
      <c r="E18" s="108"/>
      <c r="F18" s="108"/>
      <c r="G18" s="108"/>
      <c r="H18" s="108"/>
      <c r="I18" s="108"/>
    </row>
    <row r="19" spans="1:12" ht="21.65" customHeight="1">
      <c r="A19" s="77" t="s">
        <v>157</v>
      </c>
      <c r="B19" s="38"/>
      <c r="C19" s="108">
        <v>14081</v>
      </c>
      <c r="D19" s="108"/>
      <c r="E19" s="108">
        <v>15570</v>
      </c>
      <c r="F19" s="108"/>
      <c r="G19" s="108">
        <v>11537</v>
      </c>
      <c r="H19" s="108"/>
      <c r="I19" s="108">
        <v>10491</v>
      </c>
    </row>
    <row r="20" spans="1:12" ht="21.65" customHeight="1">
      <c r="A20" s="77" t="s">
        <v>158</v>
      </c>
      <c r="B20" s="38"/>
      <c r="C20" s="108">
        <v>34603</v>
      </c>
      <c r="D20" s="108"/>
      <c r="E20" s="108">
        <v>34292</v>
      </c>
      <c r="F20" s="108"/>
      <c r="G20" s="108">
        <v>0</v>
      </c>
      <c r="H20" s="108"/>
      <c r="I20" s="127">
        <v>0</v>
      </c>
    </row>
    <row r="21" spans="1:12" ht="21.65" customHeight="1">
      <c r="A21" s="77" t="s">
        <v>56</v>
      </c>
      <c r="B21" s="38"/>
      <c r="C21" s="108">
        <v>9376</v>
      </c>
      <c r="D21" s="108"/>
      <c r="E21" s="108">
        <v>28161</v>
      </c>
      <c r="F21" s="108"/>
      <c r="G21" s="108">
        <v>6710</v>
      </c>
      <c r="H21" s="108"/>
      <c r="I21" s="108">
        <v>15648</v>
      </c>
    </row>
    <row r="22" spans="1:12" ht="21.65" customHeight="1">
      <c r="A22" s="78" t="s">
        <v>168</v>
      </c>
      <c r="B22" s="38"/>
      <c r="C22" s="109">
        <f>SUM(C19:C21)</f>
        <v>58060</v>
      </c>
      <c r="D22" s="110"/>
      <c r="E22" s="109">
        <f>SUM(E19:E21)</f>
        <v>78023</v>
      </c>
      <c r="F22" s="110"/>
      <c r="G22" s="109">
        <f>SUM(G19:G21)</f>
        <v>18247</v>
      </c>
      <c r="H22" s="110"/>
      <c r="I22" s="109">
        <f>SUM(I19:I21)</f>
        <v>26139</v>
      </c>
    </row>
    <row r="23" spans="1:12" ht="20.25" customHeight="1">
      <c r="B23" s="1"/>
      <c r="C23" s="8"/>
      <c r="D23" s="175"/>
      <c r="E23" s="175"/>
      <c r="F23" s="175"/>
      <c r="G23" s="175"/>
      <c r="H23" s="175"/>
      <c r="I23" s="175"/>
      <c r="J23" s="175"/>
      <c r="L23" s="77"/>
    </row>
    <row r="24" spans="1:12" ht="21.65" customHeight="1">
      <c r="A24" s="78" t="s">
        <v>149</v>
      </c>
      <c r="B24" s="74"/>
      <c r="C24" s="110">
        <f>C16-C22</f>
        <v>31270</v>
      </c>
      <c r="D24" s="110"/>
      <c r="E24" s="110">
        <f>E16-E22</f>
        <v>11832</v>
      </c>
      <c r="F24" s="110"/>
      <c r="G24" s="110">
        <f>G16-G22</f>
        <v>320321</v>
      </c>
      <c r="H24" s="110"/>
      <c r="I24" s="110">
        <f>I16-I22</f>
        <v>5101</v>
      </c>
      <c r="L24" s="183"/>
    </row>
    <row r="25" spans="1:12" ht="21.65" customHeight="1">
      <c r="A25" s="77" t="s">
        <v>55</v>
      </c>
      <c r="B25" s="74"/>
      <c r="C25" s="108">
        <v>14207</v>
      </c>
      <c r="D25" s="108"/>
      <c r="E25" s="108">
        <v>12987</v>
      </c>
      <c r="F25" s="108"/>
      <c r="G25" s="108">
        <v>15230</v>
      </c>
      <c r="H25" s="108"/>
      <c r="I25" s="108">
        <v>16031</v>
      </c>
      <c r="L25" s="183"/>
    </row>
    <row r="26" spans="1:12" ht="21.65" customHeight="1">
      <c r="A26" s="77" t="s">
        <v>135</v>
      </c>
      <c r="B26" s="74"/>
      <c r="C26" s="108">
        <v>0</v>
      </c>
      <c r="D26" s="108"/>
      <c r="E26" s="108">
        <v>-8224</v>
      </c>
      <c r="F26" s="108"/>
      <c r="G26" s="108">
        <v>0</v>
      </c>
      <c r="H26" s="108"/>
      <c r="I26" s="108">
        <v>-8224</v>
      </c>
      <c r="L26" s="183"/>
    </row>
    <row r="27" spans="1:12" ht="21.65" customHeight="1">
      <c r="A27" s="188" t="s">
        <v>202</v>
      </c>
      <c r="B27" s="74"/>
      <c r="C27" s="108"/>
      <c r="D27" s="108"/>
      <c r="E27" s="108"/>
      <c r="F27" s="108"/>
      <c r="G27" s="108"/>
      <c r="H27" s="108"/>
      <c r="I27" s="108"/>
      <c r="L27" s="183"/>
    </row>
    <row r="28" spans="1:12" ht="21.65" customHeight="1">
      <c r="A28" s="253" t="s">
        <v>161</v>
      </c>
      <c r="B28" s="38"/>
      <c r="C28" s="111">
        <v>-28581</v>
      </c>
      <c r="D28" s="112"/>
      <c r="E28" s="111">
        <v>738</v>
      </c>
      <c r="F28" s="112"/>
      <c r="G28" s="250">
        <v>0</v>
      </c>
      <c r="H28" s="108"/>
      <c r="I28" s="250">
        <v>0</v>
      </c>
    </row>
    <row r="29" spans="1:12" ht="21.65" customHeight="1">
      <c r="A29" s="78" t="s">
        <v>200</v>
      </c>
      <c r="B29" s="74"/>
      <c r="C29" s="113">
        <f>C24+C28-C25-C26</f>
        <v>-11518</v>
      </c>
      <c r="D29" s="113"/>
      <c r="E29" s="113">
        <f>E24+E28-E25-E26</f>
        <v>7807</v>
      </c>
      <c r="F29" s="113"/>
      <c r="G29" s="113">
        <f>G24+G28-G25-G26</f>
        <v>305091</v>
      </c>
      <c r="H29" s="113"/>
      <c r="I29" s="113">
        <f>I24+I28-I25-I26</f>
        <v>-2706</v>
      </c>
    </row>
    <row r="30" spans="1:12" ht="21.65" customHeight="1">
      <c r="A30" s="77" t="s">
        <v>117</v>
      </c>
      <c r="B30" s="38"/>
      <c r="C30" s="114">
        <v>-5610</v>
      </c>
      <c r="D30" s="112"/>
      <c r="E30" s="114">
        <v>-9170</v>
      </c>
      <c r="F30" s="112"/>
      <c r="G30" s="250">
        <v>0</v>
      </c>
      <c r="H30" s="108"/>
      <c r="I30" s="250">
        <v>0</v>
      </c>
    </row>
    <row r="31" spans="1:12" ht="21.65" customHeight="1">
      <c r="A31" s="78" t="s">
        <v>57</v>
      </c>
      <c r="B31" s="38"/>
      <c r="C31" s="116">
        <f>SUM(C29:C30)</f>
        <v>-17128</v>
      </c>
      <c r="D31" s="254"/>
      <c r="E31" s="116">
        <f>SUM(E29:E30)</f>
        <v>-1363</v>
      </c>
      <c r="F31" s="254"/>
      <c r="G31" s="116">
        <f>SUM(G29:G30)</f>
        <v>305091</v>
      </c>
      <c r="H31" s="254"/>
      <c r="I31" s="116">
        <f>SUM(I29:I30)</f>
        <v>-2706</v>
      </c>
    </row>
    <row r="32" spans="1:12" ht="21.65" customHeight="1">
      <c r="A32" s="14"/>
      <c r="B32" s="80"/>
      <c r="C32" s="77"/>
      <c r="D32" s="77"/>
      <c r="E32" s="77"/>
      <c r="F32" s="77"/>
      <c r="G32" s="77"/>
      <c r="H32" s="77"/>
      <c r="I32" s="77"/>
    </row>
    <row r="33" spans="1:10" ht="21.65" customHeight="1">
      <c r="A33" s="291" t="s">
        <v>213</v>
      </c>
      <c r="B33" s="291"/>
      <c r="C33" s="291"/>
      <c r="D33" s="291"/>
      <c r="E33" s="291"/>
      <c r="F33" s="291"/>
      <c r="G33" s="291"/>
      <c r="H33" s="291"/>
      <c r="I33" s="291"/>
    </row>
    <row r="34" spans="1:10" ht="21.65" customHeight="1">
      <c r="A34" s="275" t="s">
        <v>191</v>
      </c>
      <c r="B34" s="275"/>
      <c r="C34" s="275"/>
      <c r="D34" s="275"/>
      <c r="E34" s="275"/>
      <c r="F34" s="275"/>
      <c r="G34" s="275"/>
      <c r="H34" s="275"/>
      <c r="I34" s="275"/>
    </row>
    <row r="35" spans="1:10" ht="21.65" customHeight="1">
      <c r="A35" s="292" t="s">
        <v>49</v>
      </c>
      <c r="B35" s="282"/>
      <c r="C35" s="282"/>
      <c r="D35" s="282"/>
      <c r="E35" s="282"/>
      <c r="F35" s="282"/>
      <c r="G35" s="282"/>
      <c r="H35" s="282"/>
      <c r="I35" s="282"/>
    </row>
    <row r="37" spans="1:10" ht="21.65" customHeight="1">
      <c r="B37" s="74"/>
      <c r="C37" s="284" t="s">
        <v>0</v>
      </c>
      <c r="D37" s="284"/>
      <c r="E37" s="284"/>
      <c r="F37" s="106"/>
      <c r="G37" s="284" t="s">
        <v>1</v>
      </c>
      <c r="H37" s="284"/>
      <c r="I37" s="284"/>
    </row>
    <row r="38" spans="1:10" ht="21.65" customHeight="1">
      <c r="B38" s="2"/>
      <c r="C38" s="284" t="s">
        <v>2</v>
      </c>
      <c r="D38" s="284"/>
      <c r="E38" s="284"/>
      <c r="F38" s="106"/>
      <c r="G38" s="284" t="s">
        <v>50</v>
      </c>
      <c r="H38" s="284"/>
      <c r="I38" s="284"/>
    </row>
    <row r="39" spans="1:10" ht="21.65" customHeight="1">
      <c r="B39" s="38"/>
      <c r="C39" s="286" t="s">
        <v>51</v>
      </c>
      <c r="D39" s="286"/>
      <c r="E39" s="286"/>
      <c r="F39" s="61"/>
      <c r="G39" s="286" t="s">
        <v>51</v>
      </c>
      <c r="H39" s="286"/>
      <c r="I39" s="286"/>
    </row>
    <row r="40" spans="1:10" ht="21.65" customHeight="1">
      <c r="B40" s="74"/>
      <c r="C40" s="287" t="s">
        <v>3</v>
      </c>
      <c r="D40" s="288"/>
      <c r="E40" s="288"/>
      <c r="F40" s="61"/>
      <c r="G40" s="287" t="s">
        <v>3</v>
      </c>
      <c r="H40" s="288"/>
      <c r="I40" s="288"/>
    </row>
    <row r="41" spans="1:10" ht="21.65" customHeight="1">
      <c r="B41" s="38"/>
      <c r="C41" s="92">
        <v>2022</v>
      </c>
      <c r="D41" s="77"/>
      <c r="E41" s="92">
        <v>2021</v>
      </c>
      <c r="F41" s="107"/>
      <c r="G41" s="92">
        <v>2022</v>
      </c>
      <c r="H41" s="77"/>
      <c r="I41" s="92">
        <v>2021</v>
      </c>
    </row>
    <row r="42" spans="1:10" ht="21.65" customHeight="1">
      <c r="B42" s="74"/>
      <c r="C42" s="283" t="s">
        <v>8</v>
      </c>
      <c r="D42" s="283"/>
      <c r="E42" s="283"/>
      <c r="F42" s="283"/>
      <c r="G42" s="283"/>
      <c r="H42" s="283"/>
      <c r="I42" s="283"/>
    </row>
    <row r="43" spans="1:10" ht="21.65" customHeight="1">
      <c r="A43" s="78" t="s">
        <v>214</v>
      </c>
      <c r="B43" s="74"/>
      <c r="C43" s="117"/>
      <c r="D43" s="81"/>
      <c r="E43" s="117"/>
      <c r="F43" s="81"/>
      <c r="G43" s="81"/>
      <c r="H43" s="81"/>
      <c r="I43" s="81"/>
      <c r="J43" s="14"/>
    </row>
    <row r="44" spans="1:10" ht="21.65" customHeight="1">
      <c r="A44" s="170" t="s">
        <v>58</v>
      </c>
      <c r="B44" s="118"/>
      <c r="C44" s="117"/>
      <c r="D44" s="81"/>
      <c r="E44" s="117"/>
      <c r="F44" s="81"/>
      <c r="G44" s="81"/>
      <c r="H44" s="81"/>
      <c r="I44" s="81"/>
      <c r="J44" s="14"/>
    </row>
    <row r="45" spans="1:10" ht="21.65" customHeight="1">
      <c r="A45" s="77" t="s">
        <v>195</v>
      </c>
      <c r="B45" s="119"/>
      <c r="C45" s="112">
        <v>7179</v>
      </c>
      <c r="D45" s="112"/>
      <c r="E45" s="112">
        <v>-4761</v>
      </c>
      <c r="F45" s="112"/>
      <c r="G45" s="112">
        <v>-163</v>
      </c>
      <c r="H45" s="112"/>
      <c r="I45" s="112">
        <v>-312</v>
      </c>
      <c r="J45" s="14"/>
    </row>
    <row r="46" spans="1:10" ht="21.65" customHeight="1">
      <c r="A46" s="188" t="s">
        <v>131</v>
      </c>
      <c r="B46" s="119"/>
      <c r="C46" s="115">
        <v>219</v>
      </c>
      <c r="D46" s="108"/>
      <c r="E46" s="115">
        <v>24243</v>
      </c>
      <c r="F46" s="112"/>
      <c r="G46" s="271">
        <v>0</v>
      </c>
      <c r="H46" s="110"/>
      <c r="I46" s="271">
        <v>0</v>
      </c>
      <c r="J46" s="14"/>
    </row>
    <row r="47" spans="1:10" s="3" customFormat="1" ht="21.65" customHeight="1">
      <c r="A47" s="78" t="s">
        <v>59</v>
      </c>
      <c r="B47" s="120"/>
      <c r="C47" s="171">
        <f>SUM(C45:C46)</f>
        <v>7398</v>
      </c>
      <c r="D47" s="123"/>
      <c r="E47" s="171">
        <f>SUM(E45:E46)</f>
        <v>19482</v>
      </c>
      <c r="F47" s="124"/>
      <c r="G47" s="171">
        <f>SUM(G45:G46)</f>
        <v>-163</v>
      </c>
      <c r="H47" s="125"/>
      <c r="I47" s="171">
        <f>SUM(I45:I46)</f>
        <v>-312</v>
      </c>
      <c r="J47" s="56"/>
    </row>
    <row r="48" spans="1:10" s="2" customFormat="1" ht="20.25" customHeight="1">
      <c r="B48" s="176"/>
      <c r="D48" s="177"/>
      <c r="E48" s="178"/>
      <c r="F48" s="177"/>
      <c r="G48" s="179"/>
      <c r="H48" s="177"/>
      <c r="I48" s="178"/>
      <c r="J48" s="177"/>
    </row>
    <row r="49" spans="1:10" ht="21.65" customHeight="1">
      <c r="A49" s="170" t="s">
        <v>60</v>
      </c>
      <c r="B49" s="119"/>
      <c r="C49" s="112"/>
      <c r="D49" s="112"/>
      <c r="E49" s="112"/>
      <c r="F49" s="112"/>
      <c r="G49" s="213"/>
      <c r="H49" s="213"/>
      <c r="I49" s="213"/>
      <c r="J49" s="14"/>
    </row>
    <row r="50" spans="1:10" ht="21.65" customHeight="1">
      <c r="A50" s="189" t="s">
        <v>159</v>
      </c>
      <c r="B50" s="119"/>
      <c r="C50" s="115">
        <v>0</v>
      </c>
      <c r="D50" s="112"/>
      <c r="E50" s="115">
        <v>963</v>
      </c>
      <c r="F50" s="112"/>
      <c r="G50" s="115">
        <v>0</v>
      </c>
      <c r="H50" s="112"/>
      <c r="I50" s="115">
        <v>0</v>
      </c>
      <c r="J50" s="14"/>
    </row>
    <row r="51" spans="1:10" s="3" customFormat="1" ht="21.65" customHeight="1">
      <c r="A51" s="78" t="s">
        <v>61</v>
      </c>
      <c r="B51" s="120"/>
      <c r="C51" s="116">
        <f t="shared" ref="C51:E51" si="0">SUM(C50:C50)</f>
        <v>0</v>
      </c>
      <c r="D51" s="123"/>
      <c r="E51" s="116">
        <f t="shared" si="0"/>
        <v>963</v>
      </c>
      <c r="F51" s="113"/>
      <c r="G51" s="171">
        <f>SUM(G50:G50)</f>
        <v>0</v>
      </c>
      <c r="H51" s="113"/>
      <c r="I51" s="171">
        <f>SUM(I50:I50)</f>
        <v>0</v>
      </c>
      <c r="J51" s="56"/>
    </row>
    <row r="52" spans="1:10" ht="21.65" customHeight="1">
      <c r="A52" s="61" t="s">
        <v>203</v>
      </c>
      <c r="B52" s="118"/>
      <c r="C52" s="110">
        <f>C47+C51</f>
        <v>7398</v>
      </c>
      <c r="D52" s="113"/>
      <c r="E52" s="110">
        <f>E47+E51</f>
        <v>20445</v>
      </c>
      <c r="F52" s="113"/>
      <c r="G52" s="110">
        <f>G47+G51</f>
        <v>-163</v>
      </c>
      <c r="H52" s="113"/>
      <c r="I52" s="110">
        <f>I47+I51</f>
        <v>-312</v>
      </c>
      <c r="J52" s="14"/>
    </row>
    <row r="53" spans="1:10" ht="21.65" customHeight="1" thickBot="1">
      <c r="A53" s="78" t="s">
        <v>124</v>
      </c>
      <c r="B53" s="80"/>
      <c r="C53" s="158">
        <f>C52+C31</f>
        <v>-9730</v>
      </c>
      <c r="D53" s="113"/>
      <c r="E53" s="158">
        <f>E52+E31</f>
        <v>19082</v>
      </c>
      <c r="F53" s="113"/>
      <c r="G53" s="158">
        <f>G31+G52</f>
        <v>304928</v>
      </c>
      <c r="H53" s="113"/>
      <c r="I53" s="158">
        <f>I31+I52</f>
        <v>-3018</v>
      </c>
      <c r="J53" s="14"/>
    </row>
    <row r="54" spans="1:10" ht="21.65" hidden="1" customHeight="1">
      <c r="A54" s="78" t="s">
        <v>62</v>
      </c>
      <c r="B54" s="74"/>
      <c r="C54" s="112"/>
      <c r="D54" s="112"/>
      <c r="E54" s="112"/>
      <c r="F54" s="112"/>
      <c r="G54" s="112"/>
      <c r="H54" s="112"/>
      <c r="I54" s="112"/>
      <c r="J54" s="14"/>
    </row>
    <row r="55" spans="1:10" ht="21.65" hidden="1" customHeight="1">
      <c r="A55" s="190" t="s">
        <v>136</v>
      </c>
      <c r="B55" s="119"/>
      <c r="C55" s="112">
        <f>C31</f>
        <v>-17128</v>
      </c>
      <c r="D55" s="112"/>
      <c r="E55" s="112">
        <f>E31</f>
        <v>-1363</v>
      </c>
      <c r="F55" s="112"/>
      <c r="G55" s="112">
        <f>G31</f>
        <v>305091</v>
      </c>
      <c r="H55" s="112"/>
      <c r="I55" s="112">
        <f>I31</f>
        <v>-2706</v>
      </c>
      <c r="J55" s="14"/>
    </row>
    <row r="56" spans="1:10" ht="21.65" hidden="1" customHeight="1" thickBot="1">
      <c r="A56" s="191"/>
      <c r="B56" s="74"/>
      <c r="C56" s="158">
        <f>C55</f>
        <v>-17128</v>
      </c>
      <c r="D56" s="113"/>
      <c r="E56" s="158">
        <f>E55</f>
        <v>-1363</v>
      </c>
      <c r="F56" s="113"/>
      <c r="G56" s="158">
        <f>G55</f>
        <v>305091</v>
      </c>
      <c r="H56" s="113"/>
      <c r="I56" s="158">
        <f>I55</f>
        <v>-2706</v>
      </c>
      <c r="J56" s="14"/>
    </row>
    <row r="57" spans="1:10" s="2" customFormat="1" ht="20.25" hidden="1" customHeight="1" thickTop="1">
      <c r="A57" s="192"/>
      <c r="B57" s="176"/>
      <c r="D57" s="177"/>
      <c r="E57" s="178"/>
      <c r="F57" s="177"/>
      <c r="G57" s="179"/>
      <c r="H57" s="177"/>
      <c r="I57" s="178"/>
      <c r="J57" s="177"/>
    </row>
    <row r="58" spans="1:10" ht="21.65" hidden="1" customHeight="1">
      <c r="A58" s="193" t="s">
        <v>63</v>
      </c>
      <c r="B58" s="80"/>
      <c r="C58" s="112"/>
      <c r="D58" s="112"/>
      <c r="E58" s="112"/>
      <c r="F58" s="112"/>
      <c r="G58" s="112"/>
      <c r="H58" s="112"/>
      <c r="I58" s="112"/>
      <c r="J58" s="14"/>
    </row>
    <row r="59" spans="1:10" ht="21.65" hidden="1" customHeight="1">
      <c r="A59" s="190" t="s">
        <v>136</v>
      </c>
      <c r="B59" s="119"/>
      <c r="C59" s="112">
        <f>C53</f>
        <v>-9730</v>
      </c>
      <c r="D59" s="112"/>
      <c r="E59" s="112">
        <f>E53</f>
        <v>19082</v>
      </c>
      <c r="F59" s="112"/>
      <c r="G59" s="112">
        <f>G53</f>
        <v>304928</v>
      </c>
      <c r="H59" s="112"/>
      <c r="I59" s="112">
        <f>I53</f>
        <v>-3018</v>
      </c>
      <c r="J59" s="14"/>
    </row>
    <row r="60" spans="1:10" ht="21.65" hidden="1" customHeight="1" thickBot="1">
      <c r="A60" s="121"/>
      <c r="B60" s="119"/>
      <c r="C60" s="158">
        <f>C59</f>
        <v>-9730</v>
      </c>
      <c r="D60" s="113"/>
      <c r="E60" s="158">
        <f>E59</f>
        <v>19082</v>
      </c>
      <c r="F60" s="113"/>
      <c r="G60" s="158">
        <f>G59</f>
        <v>304928</v>
      </c>
      <c r="H60" s="113"/>
      <c r="I60" s="158">
        <f>I59</f>
        <v>-3018</v>
      </c>
      <c r="J60" s="14"/>
    </row>
    <row r="61" spans="1:10" s="2" customFormat="1" ht="20.25" hidden="1" customHeight="1" thickTop="1">
      <c r="B61" s="176"/>
      <c r="D61" s="177"/>
      <c r="E61" s="178"/>
      <c r="F61" s="177"/>
      <c r="G61" s="179"/>
      <c r="H61" s="177"/>
      <c r="I61" s="178"/>
      <c r="J61" s="177"/>
    </row>
    <row r="62" spans="1:10" s="2" customFormat="1" ht="20.25" customHeight="1" thickTop="1">
      <c r="B62" s="176"/>
      <c r="D62" s="177"/>
      <c r="E62" s="178"/>
      <c r="F62" s="177"/>
      <c r="G62" s="179"/>
      <c r="H62" s="177"/>
      <c r="I62" s="178"/>
      <c r="J62" s="177"/>
    </row>
    <row r="63" spans="1:10" ht="21.65" customHeight="1" thickBot="1">
      <c r="A63" s="61" t="s">
        <v>210</v>
      </c>
      <c r="B63" s="80"/>
      <c r="C63" s="272">
        <v>-4.952358129743456E-2</v>
      </c>
      <c r="D63" s="273"/>
      <c r="E63" s="272">
        <v>-3.9409529021720751E-3</v>
      </c>
      <c r="F63" s="273"/>
      <c r="G63" s="272">
        <v>0.8821344547883937</v>
      </c>
      <c r="H63" s="273"/>
      <c r="I63" s="272">
        <v>-7.824078175552189E-3</v>
      </c>
      <c r="J63" s="14"/>
    </row>
    <row r="64" spans="1:10" ht="21.65" customHeight="1" thickTop="1">
      <c r="A64" s="122"/>
      <c r="B64" s="38"/>
      <c r="C64" s="93"/>
      <c r="D64" s="126"/>
      <c r="E64" s="93"/>
      <c r="F64" s="126"/>
      <c r="G64" s="93"/>
      <c r="H64" s="126"/>
      <c r="I64" s="93"/>
      <c r="J64" s="14"/>
    </row>
    <row r="65" spans="1:6" s="242" customFormat="1" ht="22" customHeight="1"/>
    <row r="66" spans="1:6" ht="21.65" customHeight="1">
      <c r="B66" s="1"/>
    </row>
    <row r="68" spans="1:6" ht="21.65" customHeight="1">
      <c r="F68" s="4"/>
    </row>
    <row r="69" spans="1:6" ht="21.65" customHeight="1">
      <c r="F69" s="4"/>
    </row>
    <row r="70" spans="1:6" ht="21.65" customHeight="1">
      <c r="F70" s="4"/>
    </row>
    <row r="71" spans="1:6" ht="21.65" customHeight="1">
      <c r="F71" s="4"/>
    </row>
    <row r="72" spans="1:6" ht="21.65" customHeight="1">
      <c r="F72" s="4"/>
    </row>
    <row r="78" spans="1:6" ht="21.65" customHeight="1">
      <c r="A78" s="289"/>
      <c r="B78" s="289"/>
      <c r="C78" s="289"/>
      <c r="D78" s="289"/>
      <c r="E78" s="289"/>
    </row>
  </sheetData>
  <customSheetViews>
    <customSheetView guid="{E2C5A292-1F08-4011-B7CD-B2C1CB9ECC1B}" showRuler="0" topLeftCell="A46">
      <selection activeCell="K59" sqref="K59"/>
      <pageMargins left="0" right="0" top="0" bottom="0" header="0" footer="0"/>
      <pageSetup paperSize="9" firstPageNumber="3" fitToWidth="0" orientation="portrait" useFirstPageNumber="1" r:id="rId1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88D99024-9974-4C2C-AD31-DE47EDB57561}" showRuler="0" topLeftCell="A67">
      <selection activeCell="C81" sqref="C81"/>
      <pageMargins left="0" right="0" top="0" bottom="0" header="0" footer="0"/>
      <pageSetup paperSize="9" firstPageNumber="3" fitToWidth="0" orientation="portrait" useFirstPageNumber="1" r:id="rId2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B1903EBB-F2B2-482F-8522-EFC6A62EFE29}" topLeftCell="A67">
      <selection activeCell="C81" sqref="C81"/>
      <pageMargins left="0" right="0" top="0" bottom="0" header="0" footer="0"/>
      <pageSetup paperSize="9" firstPageNumber="3" fitToWidth="0" orientation="portrait" useFirstPageNumber="1" r:id="rId3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6D8DA1E2-E683-4EF8-8323-F59E6D53EF58}">
      <selection activeCell="A79" sqref="A79:F79"/>
      <pageMargins left="0" right="0" top="0" bottom="0" header="0" footer="0"/>
      <pageSetup paperSize="9" firstPageNumber="3" fitToWidth="0" orientation="portrait" useFirstPageNumber="1" r:id="rId4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71F08C2D-A392-4E43-8C71-7A0315E603E3}" showPageBreaks="1" showRuler="0" topLeftCell="A4">
      <selection activeCell="E7" sqref="E7"/>
      <pageMargins left="0" right="0" top="0" bottom="0" header="0" footer="0"/>
      <pageSetup paperSize="9" firstPageNumber="3" fitToWidth="0" orientation="portrait" useFirstPageNumber="1" r:id="rId5"/>
      <headerFooter alignWithMargins="0">
        <oddHeader>&amp;C&amp;"Times New Roman,Bold"&amp;18Draft</oddHeader>
        <oddFooter>&amp;R&amp;"Verdana,Bold"&amp;8-&amp;F-&amp;A-&amp;D-&amp;T</oddFooter>
      </headerFooter>
    </customSheetView>
    <customSheetView guid="{14F2CB60-0B6E-4A74-B9D9-FA75EECB80F8}" showPageBreaks="1" showRuler="0" topLeftCell="A31">
      <selection activeCell="B46" sqref="B46"/>
      <pageMargins left="0" right="0" top="0" bottom="0" header="0" footer="0"/>
      <pageSetup paperSize="9" firstPageNumber="3" fitToWidth="0" orientation="portrait" useFirstPageNumber="1" r:id="rId6"/>
      <headerFooter alignWithMargins="0">
        <oddHeader>&amp;C&amp;"Times New Roman,Bold"&amp;18Draft</oddHeader>
        <oddFooter>&amp;R&amp;"Verdana,Bold"&amp;8-&amp;F-&amp;A-&amp;D-&amp;T</oddFooter>
      </headerFooter>
    </customSheetView>
    <customSheetView guid="{A4695C2D-4B51-4EDA-A343-D1C23B45E9CF}" showPageBreaks="1" showRuler="0">
      <selection activeCell="A41" sqref="A41:IV41"/>
      <pageMargins left="0" right="0" top="0" bottom="0" header="0" footer="0"/>
      <pageSetup paperSize="9" firstPageNumber="3" fitToWidth="0" orientation="portrait" useFirstPageNumber="1" r:id="rId7"/>
      <headerFooter alignWithMargins="0"/>
    </customSheetView>
    <customSheetView guid="{389C49A3-3074-4B57-9936-4A93891C35E1}" showPageBreaks="1" topLeftCell="A70">
      <selection activeCell="A82" sqref="A82"/>
      <pageMargins left="0" right="0" top="0" bottom="0" header="0" footer="0"/>
      <pageSetup paperSize="9" firstPageNumber="3" fitToWidth="0" orientation="portrait" useFirstPageNumber="1" r:id="rId8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023D5389-0C50-47D1-A88C-CC8DB0B04D83}" topLeftCell="A67">
      <selection activeCell="A46" sqref="A46"/>
      <pageMargins left="0" right="0" top="0" bottom="0" header="0" footer="0"/>
      <pageSetup paperSize="9" firstPageNumber="3" fitToWidth="0" orientation="portrait" useFirstPageNumber="1" r:id="rId9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BEF176AB-5F77-4CE8-B3EC-B5F59335502B}" showPageBreaks="1" topLeftCell="A61">
      <selection activeCell="A82" sqref="A82:IV82"/>
      <pageMargins left="0" right="0" top="0" bottom="0" header="0" footer="0"/>
      <pageSetup paperSize="9" scale="95" firstPageNumber="3" fitToWidth="0" orientation="portrait" useFirstPageNumber="1" r:id="rId10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777C3DCA-DB29-4D4A-B955-242E20546123}" showPageBreaks="1" topLeftCell="A40">
      <selection activeCell="A97" sqref="A97"/>
      <pageMargins left="0" right="0" top="0" bottom="0" header="0" footer="0"/>
      <pageSetup paperSize="9" scale="95" firstPageNumber="3" fitToWidth="0" orientation="portrait" useFirstPageNumber="1" r:id="rId11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A82D49EB-A25D-4520-9E5A-28478E33FF16}" showPageBreaks="1" topLeftCell="A30">
      <selection activeCell="A42" sqref="A42:IV42"/>
      <pageMargins left="0" right="0" top="0" bottom="0" header="0" footer="0"/>
      <pageSetup paperSize="9" firstPageNumber="3" fitToWidth="0" orientation="portrait" useFirstPageNumber="1" r:id="rId12"/>
      <headerFooter alignWithMargins="0">
        <oddHeader>&amp;C&amp;"Times New Roman,Bold"Draft</oddHeader>
        <oddFooter>&amp;R&amp;"Verdana,Bold"&amp;8-&amp;F-&amp;A-&amp;D-&amp;T</oddFooter>
      </headerFooter>
    </customSheetView>
  </customSheetViews>
  <mergeCells count="25">
    <mergeCell ref="A1:I1"/>
    <mergeCell ref="A3:I3"/>
    <mergeCell ref="G4:I4"/>
    <mergeCell ref="C10:I10"/>
    <mergeCell ref="C5:E5"/>
    <mergeCell ref="G5:I5"/>
    <mergeCell ref="C6:E6"/>
    <mergeCell ref="G6:I6"/>
    <mergeCell ref="C8:E8"/>
    <mergeCell ref="G8:I8"/>
    <mergeCell ref="C7:E7"/>
    <mergeCell ref="G7:I7"/>
    <mergeCell ref="C39:E39"/>
    <mergeCell ref="G39:I39"/>
    <mergeCell ref="C40:E40"/>
    <mergeCell ref="A78:E78"/>
    <mergeCell ref="C4:E4"/>
    <mergeCell ref="A33:I33"/>
    <mergeCell ref="A35:I35"/>
    <mergeCell ref="G40:I40"/>
    <mergeCell ref="C42:I42"/>
    <mergeCell ref="C37:E37"/>
    <mergeCell ref="G37:I37"/>
    <mergeCell ref="C38:E38"/>
    <mergeCell ref="G38:I38"/>
  </mergeCells>
  <phoneticPr fontId="0" type="noConversion"/>
  <pageMargins left="0.8" right="0.8" top="0.48" bottom="0.4" header="0.5" footer="0.5"/>
  <pageSetup paperSize="9" scale="67" firstPageNumber="5" fitToHeight="0" orientation="portrait" useFirstPageNumber="1" r:id="rId13"/>
  <headerFooter alignWithMargins="0">
    <oddFooter>&amp;L&amp;"Times New Roman,Regular"&amp;11    The accompanying notes form an integral part of the interim financial statements.
&amp;C&amp;P</oddFooter>
  </headerFooter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X33"/>
  <sheetViews>
    <sheetView view="pageBreakPreview" zoomScale="70" zoomScaleNormal="90" zoomScaleSheetLayoutView="70" workbookViewId="0">
      <selection sqref="A1:V1"/>
    </sheetView>
  </sheetViews>
  <sheetFormatPr defaultColWidth="9.33203125" defaultRowHeight="21.5" customHeight="1"/>
  <cols>
    <col min="1" max="1" width="57.21875" style="2" customWidth="1"/>
    <col min="2" max="2" width="6.44140625" style="60" bestFit="1" customWidth="1"/>
    <col min="3" max="3" width="1.44140625" style="5" customWidth="1"/>
    <col min="4" max="4" width="16.88671875" style="2" customWidth="1"/>
    <col min="5" max="5" width="1.6640625" style="2" customWidth="1"/>
    <col min="6" max="6" width="19.109375" style="2" customWidth="1"/>
    <col min="7" max="7" width="1.44140625" style="2" customWidth="1"/>
    <col min="8" max="8" width="22.109375" style="2" customWidth="1"/>
    <col min="9" max="9" width="1.77734375" style="2" customWidth="1"/>
    <col min="10" max="10" width="21.33203125" style="2" customWidth="1"/>
    <col min="11" max="11" width="1.6640625" style="2" customWidth="1"/>
    <col min="12" max="12" width="17.33203125" style="2" customWidth="1"/>
    <col min="13" max="13" width="1.6640625" style="2" customWidth="1"/>
    <col min="14" max="14" width="22.21875" style="2" customWidth="1"/>
    <col min="15" max="15" width="1.6640625" style="2" customWidth="1"/>
    <col min="16" max="16" width="20.21875" style="2" bestFit="1" customWidth="1"/>
    <col min="17" max="17" width="1.6640625" style="2" customWidth="1"/>
    <col min="18" max="18" width="15.44140625" style="2" customWidth="1"/>
    <col min="19" max="19" width="1.6640625" style="2" customWidth="1"/>
    <col min="20" max="20" width="19" style="2" customWidth="1"/>
    <col min="21" max="21" width="1.6640625" style="2" customWidth="1"/>
    <col min="22" max="22" width="18.109375" style="2" bestFit="1" customWidth="1"/>
    <col min="23" max="23" width="9.33203125" style="2"/>
    <col min="24" max="24" width="10.77734375" style="2" bestFit="1" customWidth="1"/>
    <col min="25" max="16384" width="9.33203125" style="2"/>
  </cols>
  <sheetData>
    <row r="1" spans="1:22" ht="21.5" customHeight="1">
      <c r="A1" s="291" t="s">
        <v>213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</row>
    <row r="2" spans="1:22" ht="21.5" customHeight="1">
      <c r="A2" s="275" t="s">
        <v>191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</row>
    <row r="3" spans="1:22" s="82" customFormat="1" ht="21.5" customHeight="1">
      <c r="A3" s="83" t="s">
        <v>171</v>
      </c>
      <c r="B3" s="128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</row>
    <row r="4" spans="1:22" ht="21.5" customHeight="1">
      <c r="A4" s="291" t="s">
        <v>7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</row>
    <row r="5" spans="1:22" s="14" customFormat="1" ht="21.5" customHeight="1">
      <c r="B5" s="130"/>
      <c r="C5" s="92"/>
      <c r="D5" s="295" t="s">
        <v>64</v>
      </c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</row>
    <row r="6" spans="1:22" s="14" customFormat="1" ht="21.5" customHeight="1">
      <c r="B6" s="130"/>
      <c r="C6" s="92"/>
      <c r="D6" s="92"/>
      <c r="E6" s="92"/>
      <c r="F6" s="92"/>
      <c r="G6" s="92"/>
      <c r="H6" s="293" t="s">
        <v>165</v>
      </c>
      <c r="I6" s="293"/>
      <c r="J6" s="293"/>
      <c r="K6" s="293"/>
      <c r="L6" s="293"/>
      <c r="M6" s="293"/>
      <c r="N6" s="293"/>
      <c r="O6" s="293"/>
      <c r="P6" s="293"/>
      <c r="Q6" s="92"/>
      <c r="R6" s="294" t="s">
        <v>45</v>
      </c>
      <c r="S6" s="294"/>
      <c r="T6" s="294"/>
      <c r="U6" s="92"/>
      <c r="V6" s="92"/>
    </row>
    <row r="7" spans="1:22" s="14" customFormat="1" ht="21.5" customHeight="1">
      <c r="B7" s="130"/>
      <c r="C7" s="268"/>
      <c r="D7" s="77"/>
      <c r="E7" s="268"/>
      <c r="F7" s="205"/>
      <c r="G7" s="132"/>
      <c r="H7" s="268" t="s">
        <v>208</v>
      </c>
      <c r="I7" s="268"/>
      <c r="J7" s="77"/>
      <c r="K7" s="268"/>
      <c r="M7" s="268"/>
      <c r="O7" s="268"/>
      <c r="P7" s="205" t="s">
        <v>65</v>
      </c>
      <c r="Q7" s="268"/>
      <c r="R7" s="77"/>
      <c r="S7" s="77"/>
      <c r="T7" s="77"/>
      <c r="U7" s="133"/>
      <c r="V7" s="77"/>
    </row>
    <row r="8" spans="1:22" s="14" customFormat="1" ht="21.5" customHeight="1">
      <c r="B8" s="130"/>
      <c r="C8" s="186"/>
      <c r="D8" s="77"/>
      <c r="E8" s="186"/>
      <c r="F8" s="205"/>
      <c r="G8" s="132"/>
      <c r="H8" s="265" t="s">
        <v>172</v>
      </c>
      <c r="I8" s="186"/>
      <c r="J8" s="77"/>
      <c r="K8" s="186"/>
      <c r="M8" s="186"/>
      <c r="O8" s="186"/>
      <c r="P8" s="205" t="s">
        <v>67</v>
      </c>
      <c r="Q8" s="186"/>
      <c r="R8" s="77"/>
      <c r="S8" s="77"/>
      <c r="T8" s="77"/>
      <c r="U8" s="133"/>
      <c r="V8" s="77"/>
    </row>
    <row r="9" spans="1:22" s="14" customFormat="1" ht="21.5" customHeight="1">
      <c r="B9" s="130"/>
      <c r="C9" s="92"/>
      <c r="E9" s="92"/>
      <c r="F9" s="188"/>
      <c r="G9" s="77"/>
      <c r="H9" s="265" t="s">
        <v>125</v>
      </c>
      <c r="I9" s="92"/>
      <c r="K9" s="92"/>
      <c r="L9" s="92" t="s">
        <v>130</v>
      </c>
      <c r="M9" s="92"/>
      <c r="O9" s="92"/>
      <c r="P9" s="205" t="s">
        <v>121</v>
      </c>
      <c r="Q9" s="92"/>
      <c r="R9" s="77"/>
      <c r="S9" s="77"/>
      <c r="T9" s="77"/>
      <c r="U9" s="92"/>
    </row>
    <row r="10" spans="1:22" s="14" customFormat="1" ht="21.5" customHeight="1">
      <c r="B10" s="130"/>
      <c r="C10" s="92"/>
      <c r="D10" s="92" t="s">
        <v>66</v>
      </c>
      <c r="E10" s="92"/>
      <c r="G10" s="77"/>
      <c r="H10" s="265" t="s">
        <v>126</v>
      </c>
      <c r="I10" s="92"/>
      <c r="J10" s="92" t="s">
        <v>150</v>
      </c>
      <c r="K10" s="92"/>
      <c r="L10" s="92" t="s">
        <v>181</v>
      </c>
      <c r="M10" s="92"/>
      <c r="N10" s="92" t="s">
        <v>132</v>
      </c>
      <c r="O10" s="92"/>
      <c r="P10" s="205" t="s">
        <v>160</v>
      </c>
      <c r="Q10" s="92"/>
      <c r="S10" s="77"/>
      <c r="T10" s="77"/>
      <c r="U10" s="92"/>
      <c r="V10" s="92"/>
    </row>
    <row r="11" spans="1:22" s="14" customFormat="1" ht="21.5" customHeight="1">
      <c r="B11" s="130"/>
      <c r="C11" s="186"/>
      <c r="D11" s="92" t="s">
        <v>69</v>
      </c>
      <c r="E11" s="186"/>
      <c r="F11" s="205" t="s">
        <v>169</v>
      </c>
      <c r="G11" s="77"/>
      <c r="H11" s="186" t="s">
        <v>179</v>
      </c>
      <c r="I11" s="186"/>
      <c r="J11" s="92" t="s">
        <v>204</v>
      </c>
      <c r="K11" s="186"/>
      <c r="L11" s="92" t="s">
        <v>70</v>
      </c>
      <c r="M11" s="186"/>
      <c r="N11" s="92" t="s">
        <v>133</v>
      </c>
      <c r="O11" s="186"/>
      <c r="P11" s="205" t="s">
        <v>180</v>
      </c>
      <c r="Q11" s="186"/>
      <c r="R11" s="92" t="s">
        <v>71</v>
      </c>
      <c r="S11" s="77"/>
      <c r="T11" s="77"/>
      <c r="U11" s="186"/>
      <c r="V11" s="263" t="s">
        <v>68</v>
      </c>
    </row>
    <row r="12" spans="1:22" s="14" customFormat="1" ht="21.5" customHeight="1">
      <c r="B12" s="38" t="s">
        <v>6</v>
      </c>
      <c r="C12" s="77"/>
      <c r="D12" s="92" t="s">
        <v>72</v>
      </c>
      <c r="E12" s="92"/>
      <c r="F12" s="205" t="s">
        <v>170</v>
      </c>
      <c r="G12" s="92"/>
      <c r="H12" s="186" t="s">
        <v>128</v>
      </c>
      <c r="I12" s="92"/>
      <c r="J12" s="92" t="s">
        <v>73</v>
      </c>
      <c r="K12" s="92"/>
      <c r="L12" s="92" t="s">
        <v>74</v>
      </c>
      <c r="M12" s="92"/>
      <c r="N12" s="186" t="s">
        <v>2</v>
      </c>
      <c r="O12" s="92"/>
      <c r="P12" s="205" t="s">
        <v>122</v>
      </c>
      <c r="Q12" s="92"/>
      <c r="R12" s="92" t="s">
        <v>47</v>
      </c>
      <c r="S12" s="92"/>
      <c r="T12" s="92" t="s">
        <v>48</v>
      </c>
      <c r="U12" s="92"/>
      <c r="V12" s="92" t="s">
        <v>75</v>
      </c>
    </row>
    <row r="13" spans="1:22" s="14" customFormat="1" ht="21.5" customHeight="1">
      <c r="B13" s="43"/>
      <c r="C13" s="92"/>
      <c r="D13" s="283" t="s">
        <v>8</v>
      </c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</row>
    <row r="14" spans="1:22" s="14" customFormat="1" ht="21.5" customHeight="1">
      <c r="A14" s="161" t="s">
        <v>76</v>
      </c>
      <c r="B14" s="129"/>
      <c r="C14" s="13"/>
    </row>
    <row r="15" spans="1:22" s="14" customFormat="1" ht="21.5" customHeight="1">
      <c r="A15" s="78" t="s">
        <v>77</v>
      </c>
      <c r="B15" s="130"/>
      <c r="C15" s="13"/>
      <c r="D15" s="195">
        <v>1729277</v>
      </c>
      <c r="E15" s="195"/>
      <c r="F15" s="195">
        <v>208455</v>
      </c>
      <c r="G15" s="195"/>
      <c r="H15" s="195">
        <v>-6148</v>
      </c>
      <c r="I15" s="195"/>
      <c r="J15" s="195">
        <v>-33956</v>
      </c>
      <c r="K15" s="195"/>
      <c r="L15" s="195">
        <v>3509</v>
      </c>
      <c r="M15" s="195"/>
      <c r="N15" s="195">
        <v>-306624</v>
      </c>
      <c r="O15" s="195"/>
      <c r="P15" s="195">
        <v>-14077</v>
      </c>
      <c r="Q15" s="195"/>
      <c r="R15" s="195">
        <v>61000</v>
      </c>
      <c r="S15" s="195"/>
      <c r="T15" s="195">
        <v>1164954</v>
      </c>
      <c r="U15" s="195"/>
      <c r="V15" s="195">
        <f>SUM(D15:T15)</f>
        <v>2806390</v>
      </c>
    </row>
    <row r="16" spans="1:22" s="14" customFormat="1" ht="21.5" customHeight="1">
      <c r="A16" s="77" t="s">
        <v>123</v>
      </c>
      <c r="B16" s="84"/>
      <c r="D16" s="196"/>
      <c r="E16" s="197"/>
      <c r="F16" s="196"/>
      <c r="G16" s="197"/>
      <c r="H16" s="197"/>
      <c r="I16" s="197"/>
      <c r="J16" s="196"/>
      <c r="K16" s="197"/>
      <c r="L16" s="196"/>
      <c r="M16" s="197"/>
      <c r="N16" s="197"/>
      <c r="O16" s="197"/>
      <c r="P16" s="197"/>
      <c r="Q16" s="197"/>
      <c r="R16" s="196"/>
      <c r="S16" s="197"/>
      <c r="U16" s="197"/>
      <c r="V16" s="197"/>
    </row>
    <row r="17" spans="1:24" s="14" customFormat="1" ht="21.5" customHeight="1">
      <c r="A17" s="77" t="s">
        <v>119</v>
      </c>
      <c r="B17" s="84"/>
      <c r="D17" s="206">
        <v>0</v>
      </c>
      <c r="E17" s="197"/>
      <c r="F17" s="206" t="s">
        <v>174</v>
      </c>
      <c r="G17" s="195"/>
      <c r="H17" s="196">
        <v>0</v>
      </c>
      <c r="I17" s="197"/>
      <c r="J17" s="196">
        <v>0</v>
      </c>
      <c r="K17" s="197"/>
      <c r="L17" s="196">
        <v>0</v>
      </c>
      <c r="M17" s="197"/>
      <c r="N17" s="196">
        <v>0</v>
      </c>
      <c r="O17" s="197"/>
      <c r="P17" s="196">
        <v>0</v>
      </c>
      <c r="Q17" s="197"/>
      <c r="R17" s="196">
        <v>0</v>
      </c>
      <c r="S17" s="197"/>
      <c r="T17" s="197">
        <v>-1363</v>
      </c>
      <c r="U17" s="197"/>
      <c r="V17" s="197">
        <f t="shared" ref="V17:V18" si="0">SUM(D17:T17)</f>
        <v>-1363</v>
      </c>
      <c r="X17" s="276"/>
    </row>
    <row r="18" spans="1:24" s="14" customFormat="1" ht="21.5" customHeight="1">
      <c r="A18" s="77" t="s">
        <v>120</v>
      </c>
      <c r="B18" s="84"/>
      <c r="D18" s="202">
        <v>0</v>
      </c>
      <c r="E18" s="197"/>
      <c r="F18" s="202">
        <v>0</v>
      </c>
      <c r="G18" s="197"/>
      <c r="H18" s="203">
        <v>-4761</v>
      </c>
      <c r="I18" s="197"/>
      <c r="J18" s="202">
        <v>0</v>
      </c>
      <c r="K18" s="197"/>
      <c r="L18" s="202">
        <v>0</v>
      </c>
      <c r="M18" s="197"/>
      <c r="N18" s="203">
        <v>24243</v>
      </c>
      <c r="O18" s="197"/>
      <c r="P18" s="203">
        <v>963</v>
      </c>
      <c r="Q18" s="197"/>
      <c r="R18" s="202">
        <v>0</v>
      </c>
      <c r="S18" s="197"/>
      <c r="T18" s="202">
        <v>0</v>
      </c>
      <c r="U18" s="197"/>
      <c r="V18" s="203">
        <f t="shared" si="0"/>
        <v>20445</v>
      </c>
    </row>
    <row r="19" spans="1:24" s="56" customFormat="1" ht="21.5" customHeight="1">
      <c r="A19" s="78" t="s">
        <v>124</v>
      </c>
      <c r="B19" s="84"/>
      <c r="D19" s="194">
        <f>SUM(D17:D18)</f>
        <v>0</v>
      </c>
      <c r="E19" s="195"/>
      <c r="F19" s="194">
        <f>SUM(F18:F18)</f>
        <v>0</v>
      </c>
      <c r="G19" s="195"/>
      <c r="H19" s="204">
        <f>SUM(H17:H18)</f>
        <v>-4761</v>
      </c>
      <c r="I19" s="195"/>
      <c r="J19" s="194">
        <f>SUM(J17:J18)</f>
        <v>0</v>
      </c>
      <c r="K19" s="195"/>
      <c r="L19" s="194">
        <f>SUM(L17:L18)</f>
        <v>0</v>
      </c>
      <c r="M19" s="195"/>
      <c r="N19" s="204">
        <f>SUM(N17:N18)</f>
        <v>24243</v>
      </c>
      <c r="O19" s="195"/>
      <c r="P19" s="204">
        <f>SUM(P17:P18)</f>
        <v>963</v>
      </c>
      <c r="Q19" s="195"/>
      <c r="R19" s="194">
        <f>SUM(R17:R18)</f>
        <v>0</v>
      </c>
      <c r="S19" s="195"/>
      <c r="T19" s="204">
        <f>SUM(T17:T18)</f>
        <v>-1363</v>
      </c>
      <c r="U19" s="195"/>
      <c r="V19" s="204">
        <f>SUM(V17:V18)</f>
        <v>19082</v>
      </c>
    </row>
    <row r="20" spans="1:24" s="14" customFormat="1" ht="21.5" customHeight="1">
      <c r="A20" s="77" t="s">
        <v>78</v>
      </c>
      <c r="B20" s="185">
        <v>9</v>
      </c>
      <c r="D20" s="202">
        <v>0</v>
      </c>
      <c r="E20" s="196"/>
      <c r="F20" s="196">
        <v>0</v>
      </c>
      <c r="G20" s="197"/>
      <c r="H20" s="196">
        <v>0</v>
      </c>
      <c r="I20" s="197"/>
      <c r="J20" s="196">
        <v>0</v>
      </c>
      <c r="K20" s="197"/>
      <c r="L20" s="196">
        <v>0</v>
      </c>
      <c r="M20" s="196"/>
      <c r="N20" s="196">
        <v>0</v>
      </c>
      <c r="O20" s="196"/>
      <c r="P20" s="196">
        <v>0</v>
      </c>
      <c r="Q20" s="197"/>
      <c r="R20" s="196">
        <v>0</v>
      </c>
      <c r="S20" s="196"/>
      <c r="T20" s="197">
        <v>-121048</v>
      </c>
      <c r="U20" s="197"/>
      <c r="V20" s="197">
        <f>SUM(D20:T20)</f>
        <v>-121048</v>
      </c>
    </row>
    <row r="21" spans="1:24" s="14" customFormat="1" ht="21.5" customHeight="1" thickBot="1">
      <c r="A21" s="78" t="s">
        <v>79</v>
      </c>
      <c r="B21" s="135"/>
      <c r="D21" s="198">
        <f>SUM(D15,D19:D20)</f>
        <v>1729277</v>
      </c>
      <c r="E21" s="195"/>
      <c r="F21" s="198">
        <f>SUM(F15,F19:F20)</f>
        <v>208455</v>
      </c>
      <c r="G21" s="195"/>
      <c r="H21" s="198">
        <f>SUM(H15,H19:H20)</f>
        <v>-10909</v>
      </c>
      <c r="I21" s="195"/>
      <c r="J21" s="198">
        <f>SUM(J15,J19:J20)</f>
        <v>-33956</v>
      </c>
      <c r="K21" s="195"/>
      <c r="L21" s="198">
        <f>SUM(L15,L19:L20)</f>
        <v>3509</v>
      </c>
      <c r="M21" s="195"/>
      <c r="N21" s="198">
        <f>SUM(N15,N19:N20)</f>
        <v>-282381</v>
      </c>
      <c r="O21" s="195"/>
      <c r="P21" s="198">
        <f>SUM(P15,P19:P20)</f>
        <v>-13114</v>
      </c>
      <c r="Q21" s="195"/>
      <c r="R21" s="198">
        <f>SUM(R15,R19:R20)</f>
        <v>61000</v>
      </c>
      <c r="S21" s="199"/>
      <c r="T21" s="198">
        <f>SUM(T15,T19:T20)</f>
        <v>1042543</v>
      </c>
      <c r="U21" s="195"/>
      <c r="V21" s="198">
        <f>SUM(V15,V19:V20)</f>
        <v>2704424</v>
      </c>
    </row>
    <row r="22" spans="1:24" s="14" customFormat="1" ht="21.5" customHeight="1" thickTop="1">
      <c r="A22" s="78"/>
      <c r="B22" s="13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9"/>
      <c r="T22" s="195"/>
      <c r="U22" s="195"/>
      <c r="V22" s="195"/>
    </row>
    <row r="23" spans="1:24" s="14" customFormat="1" ht="21.5" customHeight="1">
      <c r="A23" s="161" t="s">
        <v>80</v>
      </c>
      <c r="B23" s="130"/>
      <c r="D23" s="200"/>
      <c r="E23" s="201"/>
      <c r="F23" s="200"/>
      <c r="G23" s="201"/>
      <c r="H23" s="200"/>
      <c r="I23" s="200"/>
      <c r="J23" s="200"/>
      <c r="K23" s="201"/>
      <c r="L23" s="200"/>
      <c r="M23" s="201"/>
      <c r="N23" s="201"/>
      <c r="O23" s="201"/>
      <c r="P23" s="200"/>
      <c r="Q23" s="201"/>
      <c r="R23" s="200"/>
      <c r="S23" s="201"/>
      <c r="T23" s="201"/>
      <c r="U23" s="201"/>
      <c r="V23" s="201"/>
    </row>
    <row r="24" spans="1:24" s="14" customFormat="1" ht="21.5" customHeight="1">
      <c r="A24" s="78" t="s">
        <v>81</v>
      </c>
      <c r="B24" s="130"/>
      <c r="C24" s="13"/>
      <c r="D24" s="195">
        <v>1729277</v>
      </c>
      <c r="E24" s="197"/>
      <c r="F24" s="195">
        <v>208455</v>
      </c>
      <c r="G24" s="195"/>
      <c r="H24" s="195">
        <v>-16805</v>
      </c>
      <c r="I24" s="195"/>
      <c r="J24" s="195">
        <v>-29993</v>
      </c>
      <c r="K24" s="195"/>
      <c r="L24" s="195">
        <v>6340</v>
      </c>
      <c r="M24" s="195"/>
      <c r="N24" s="195">
        <v>-275079</v>
      </c>
      <c r="O24" s="195"/>
      <c r="P24" s="195">
        <v>-5939</v>
      </c>
      <c r="Q24" s="195"/>
      <c r="R24" s="195">
        <v>65000</v>
      </c>
      <c r="S24" s="195"/>
      <c r="T24" s="195">
        <v>936011</v>
      </c>
      <c r="U24" s="195"/>
      <c r="V24" s="195">
        <f>SUM(D24:T24)</f>
        <v>2617267</v>
      </c>
    </row>
    <row r="25" spans="1:24" s="14" customFormat="1" ht="21.5" customHeight="1">
      <c r="A25" s="77" t="s">
        <v>123</v>
      </c>
      <c r="B25" s="84"/>
      <c r="D25" s="206"/>
      <c r="E25" s="197"/>
      <c r="F25" s="196"/>
      <c r="G25" s="197"/>
      <c r="H25" s="197"/>
      <c r="I25" s="197"/>
      <c r="J25" s="196"/>
      <c r="K25" s="197"/>
      <c r="L25" s="196"/>
      <c r="M25" s="197"/>
      <c r="N25" s="197"/>
      <c r="O25" s="197"/>
      <c r="P25" s="197"/>
      <c r="Q25" s="197"/>
      <c r="R25" s="196"/>
      <c r="S25" s="197"/>
      <c r="T25" s="196"/>
      <c r="U25" s="197"/>
      <c r="V25" s="197"/>
    </row>
    <row r="26" spans="1:24" s="14" customFormat="1" ht="21.5" customHeight="1">
      <c r="A26" s="77" t="s">
        <v>119</v>
      </c>
      <c r="B26" s="84"/>
      <c r="D26" s="196">
        <v>0</v>
      </c>
      <c r="E26" s="197"/>
      <c r="F26" s="196">
        <v>0</v>
      </c>
      <c r="G26" s="197"/>
      <c r="H26" s="197">
        <v>0</v>
      </c>
      <c r="I26" s="197"/>
      <c r="J26" s="196">
        <v>0</v>
      </c>
      <c r="K26" s="197"/>
      <c r="L26" s="196">
        <v>0</v>
      </c>
      <c r="M26" s="197"/>
      <c r="N26" s="196">
        <v>0</v>
      </c>
      <c r="O26" s="197"/>
      <c r="P26" s="196">
        <v>0</v>
      </c>
      <c r="Q26" s="197"/>
      <c r="R26" s="196">
        <v>0</v>
      </c>
      <c r="S26" s="197"/>
      <c r="T26" s="266">
        <v>-17128</v>
      </c>
      <c r="U26" s="197"/>
      <c r="V26" s="197">
        <f t="shared" ref="V26:V27" si="1">SUM(D26:T26)</f>
        <v>-17128</v>
      </c>
    </row>
    <row r="27" spans="1:24" s="14" customFormat="1" ht="21.5" customHeight="1">
      <c r="A27" s="77" t="s">
        <v>120</v>
      </c>
      <c r="B27" s="84"/>
      <c r="D27" s="202">
        <v>0</v>
      </c>
      <c r="E27" s="197"/>
      <c r="F27" s="202">
        <v>0</v>
      </c>
      <c r="G27" s="197"/>
      <c r="H27" s="203">
        <v>7179</v>
      </c>
      <c r="I27" s="197"/>
      <c r="J27" s="202">
        <v>0</v>
      </c>
      <c r="K27" s="197"/>
      <c r="L27" s="202">
        <v>0</v>
      </c>
      <c r="M27" s="197"/>
      <c r="N27" s="203">
        <v>219</v>
      </c>
      <c r="O27" s="197"/>
      <c r="P27" s="202">
        <v>0</v>
      </c>
      <c r="Q27" s="197"/>
      <c r="R27" s="202">
        <v>0</v>
      </c>
      <c r="S27" s="197"/>
      <c r="T27" s="203">
        <v>-11856</v>
      </c>
      <c r="U27" s="197"/>
      <c r="V27" s="203">
        <f t="shared" si="1"/>
        <v>-4458</v>
      </c>
    </row>
    <row r="28" spans="1:24" s="56" customFormat="1" ht="21.5" customHeight="1">
      <c r="A28" s="78" t="s">
        <v>124</v>
      </c>
      <c r="B28" s="84"/>
      <c r="D28" s="194">
        <f>SUM(D26:D27)</f>
        <v>0</v>
      </c>
      <c r="E28" s="195"/>
      <c r="F28" s="194">
        <f>SUM(F26:F27)</f>
        <v>0</v>
      </c>
      <c r="G28" s="195"/>
      <c r="H28" s="249">
        <f>SUM(H26:H27)</f>
        <v>7179</v>
      </c>
      <c r="I28" s="195"/>
      <c r="J28" s="194">
        <f>SUM(J26:J27)</f>
        <v>0</v>
      </c>
      <c r="K28" s="195"/>
      <c r="L28" s="194">
        <f>SUM(L26:L27)</f>
        <v>0</v>
      </c>
      <c r="M28" s="195"/>
      <c r="N28" s="249">
        <f>SUM(N26:N27)</f>
        <v>219</v>
      </c>
      <c r="O28" s="195"/>
      <c r="P28" s="194">
        <f>SUM(P26:P27)</f>
        <v>0</v>
      </c>
      <c r="Q28" s="194"/>
      <c r="R28" s="194">
        <f>SUM(R26:R27)</f>
        <v>0</v>
      </c>
      <c r="S28" s="195"/>
      <c r="T28" s="249">
        <f>SUM(T26:T27)</f>
        <v>-28984</v>
      </c>
      <c r="U28" s="195"/>
      <c r="V28" s="249">
        <f>SUM(D28:T28)</f>
        <v>-21586</v>
      </c>
    </row>
    <row r="29" spans="1:24" s="14" customFormat="1" ht="21.5" customHeight="1" thickBot="1">
      <c r="A29" s="78" t="s">
        <v>82</v>
      </c>
      <c r="B29" s="135"/>
      <c r="D29" s="198">
        <f>SUM(D24,D28:D28)</f>
        <v>1729277</v>
      </c>
      <c r="E29" s="195"/>
      <c r="F29" s="198">
        <f>SUM(F24,F28:F28)</f>
        <v>208455</v>
      </c>
      <c r="G29" s="195"/>
      <c r="H29" s="198">
        <f>SUM(H24,H28:H28)</f>
        <v>-9626</v>
      </c>
      <c r="I29" s="195"/>
      <c r="J29" s="198">
        <f>SUM(J24,J28:J28)</f>
        <v>-29993</v>
      </c>
      <c r="K29" s="195"/>
      <c r="L29" s="198">
        <f>SUM(L24,L28:L28)</f>
        <v>6340</v>
      </c>
      <c r="M29" s="195"/>
      <c r="N29" s="198">
        <f>SUM(N24,N28:N28)</f>
        <v>-274860</v>
      </c>
      <c r="O29" s="195"/>
      <c r="P29" s="198">
        <f>SUM(P24,P28:P28)</f>
        <v>-5939</v>
      </c>
      <c r="Q29" s="195"/>
      <c r="R29" s="198">
        <f>SUM(R24,R28:R28)</f>
        <v>65000</v>
      </c>
      <c r="S29" s="199"/>
      <c r="T29" s="198">
        <f>SUM(T24,T28:T28)</f>
        <v>907027</v>
      </c>
      <c r="U29" s="195"/>
      <c r="V29" s="198">
        <f>SUM(V24,V28:V28)</f>
        <v>2595681</v>
      </c>
    </row>
    <row r="30" spans="1:24" ht="21.5" customHeight="1" thickTop="1"/>
    <row r="33" spans="3:3" ht="21.5" customHeight="1">
      <c r="C33" s="2"/>
    </row>
  </sheetData>
  <mergeCells count="6">
    <mergeCell ref="D13:V13"/>
    <mergeCell ref="H6:P6"/>
    <mergeCell ref="R6:T6"/>
    <mergeCell ref="A1:V1"/>
    <mergeCell ref="A4:V4"/>
    <mergeCell ref="D5:V5"/>
  </mergeCells>
  <pageMargins left="0.5" right="0.5" top="0.48" bottom="0.4" header="0.5" footer="0.5"/>
  <pageSetup paperSize="9" scale="60" firstPageNumber="7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O41"/>
  <sheetViews>
    <sheetView view="pageBreakPreview" zoomScale="80" zoomScaleNormal="70" zoomScaleSheetLayoutView="80" workbookViewId="0">
      <selection sqref="A1:O1"/>
    </sheetView>
  </sheetViews>
  <sheetFormatPr defaultColWidth="9.33203125" defaultRowHeight="21.65" customHeight="1"/>
  <cols>
    <col min="1" max="1" width="52.6640625" style="2" customWidth="1"/>
    <col min="2" max="2" width="10.44140625" style="60" customWidth="1"/>
    <col min="3" max="3" width="15.6640625" style="2" customWidth="1"/>
    <col min="4" max="4" width="2.33203125" style="2" customWidth="1"/>
    <col min="5" max="5" width="20.21875" style="2" customWidth="1"/>
    <col min="6" max="6" width="2.33203125" style="2" customWidth="1"/>
    <col min="7" max="7" width="21.77734375" style="2" customWidth="1"/>
    <col min="8" max="8" width="2.44140625" style="7" customWidth="1"/>
    <col min="9" max="9" width="22.109375" style="7" customWidth="1"/>
    <col min="10" max="10" width="2.33203125" style="2" customWidth="1"/>
    <col min="11" max="11" width="16.6640625" style="2" customWidth="1"/>
    <col min="12" max="12" width="2.33203125" style="2" customWidth="1"/>
    <col min="13" max="13" width="17.33203125" style="2" customWidth="1"/>
    <col min="14" max="14" width="2.33203125" style="2" customWidth="1"/>
    <col min="15" max="15" width="16.6640625" style="2" customWidth="1"/>
    <col min="16" max="16384" width="9.33203125" style="2"/>
  </cols>
  <sheetData>
    <row r="1" spans="1:15" ht="21.65" customHeight="1">
      <c r="A1" s="291" t="s">
        <v>213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15" ht="21.65" customHeight="1">
      <c r="A2" s="275" t="s">
        <v>191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</row>
    <row r="3" spans="1:15" ht="21.65" customHeight="1">
      <c r="A3" s="83" t="s">
        <v>171</v>
      </c>
      <c r="B3" s="141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5" s="14" customFormat="1" ht="21.65" customHeight="1">
      <c r="A4" s="143"/>
      <c r="B4" s="38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 t="s">
        <v>7</v>
      </c>
      <c r="O4" s="143" t="s">
        <v>7</v>
      </c>
    </row>
    <row r="5" spans="1:15" s="14" customFormat="1" ht="21.65" customHeight="1">
      <c r="A5" s="56"/>
      <c r="B5" s="130"/>
      <c r="C5" s="295" t="s">
        <v>83</v>
      </c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</row>
    <row r="6" spans="1:15" s="14" customFormat="1" ht="21.65" customHeight="1">
      <c r="A6" s="56"/>
      <c r="B6" s="130"/>
      <c r="C6" s="138"/>
      <c r="D6" s="138"/>
      <c r="E6" s="138"/>
      <c r="F6" s="138"/>
      <c r="G6" s="297" t="s">
        <v>165</v>
      </c>
      <c r="H6" s="297"/>
      <c r="I6" s="297"/>
      <c r="J6" s="138"/>
      <c r="K6" s="294" t="s">
        <v>45</v>
      </c>
      <c r="L6" s="294"/>
      <c r="M6" s="294"/>
      <c r="N6" s="131"/>
      <c r="O6" s="131"/>
    </row>
    <row r="7" spans="1:15" s="14" customFormat="1" ht="21" customHeight="1">
      <c r="A7" s="56"/>
      <c r="B7" s="130"/>
      <c r="D7" s="92"/>
      <c r="E7" s="205"/>
      <c r="F7" s="132"/>
      <c r="G7" s="186" t="s">
        <v>127</v>
      </c>
      <c r="H7" s="92"/>
      <c r="I7" s="154"/>
      <c r="J7" s="132"/>
      <c r="K7" s="77"/>
      <c r="L7" s="77"/>
      <c r="M7" s="77"/>
      <c r="N7" s="133"/>
    </row>
    <row r="8" spans="1:15" s="14" customFormat="1" ht="21" customHeight="1">
      <c r="A8" s="56"/>
      <c r="B8" s="130"/>
      <c r="C8" s="186"/>
      <c r="D8" s="186"/>
      <c r="E8" s="205"/>
      <c r="F8" s="132"/>
      <c r="G8" s="186" t="s">
        <v>172</v>
      </c>
      <c r="H8" s="186"/>
      <c r="I8" s="154"/>
      <c r="J8" s="132"/>
      <c r="K8" s="77"/>
      <c r="L8" s="77"/>
      <c r="M8" s="77"/>
      <c r="N8" s="133"/>
      <c r="O8" s="186"/>
    </row>
    <row r="9" spans="1:15" s="14" customFormat="1" ht="21" customHeight="1">
      <c r="A9" s="56"/>
      <c r="B9" s="130"/>
      <c r="C9" s="186"/>
      <c r="D9" s="186"/>
      <c r="E9" s="205"/>
      <c r="F9" s="132"/>
      <c r="G9" s="186" t="s">
        <v>125</v>
      </c>
      <c r="H9" s="186"/>
      <c r="I9" s="154"/>
      <c r="J9" s="132"/>
      <c r="K9" s="77"/>
      <c r="L9" s="77"/>
      <c r="M9" s="77"/>
      <c r="N9" s="133"/>
      <c r="O9" s="186"/>
    </row>
    <row r="10" spans="1:15" s="14" customFormat="1" ht="21" customHeight="1">
      <c r="A10" s="56"/>
      <c r="B10" s="130"/>
      <c r="C10" s="92" t="s">
        <v>66</v>
      </c>
      <c r="D10" s="186"/>
      <c r="E10" s="205"/>
      <c r="F10" s="132"/>
      <c r="G10" s="186" t="s">
        <v>126</v>
      </c>
      <c r="H10" s="186"/>
      <c r="I10" s="186" t="s">
        <v>150</v>
      </c>
      <c r="J10" s="132"/>
      <c r="K10" s="77"/>
      <c r="L10" s="77"/>
      <c r="M10" s="77"/>
      <c r="N10" s="133"/>
      <c r="O10" s="92"/>
    </row>
    <row r="11" spans="1:15" s="14" customFormat="1" ht="21" customHeight="1">
      <c r="A11" s="56"/>
      <c r="B11" s="130"/>
      <c r="C11" s="92" t="s">
        <v>69</v>
      </c>
      <c r="D11" s="92"/>
      <c r="E11" s="205" t="s">
        <v>169</v>
      </c>
      <c r="F11" s="132"/>
      <c r="G11" s="186" t="s">
        <v>129</v>
      </c>
      <c r="H11" s="92"/>
      <c r="I11" s="186" t="s">
        <v>204</v>
      </c>
      <c r="J11" s="132"/>
      <c r="K11" s="139" t="s">
        <v>71</v>
      </c>
      <c r="L11" s="77"/>
      <c r="M11" s="77"/>
      <c r="N11" s="92"/>
      <c r="O11" s="264" t="s">
        <v>68</v>
      </c>
    </row>
    <row r="12" spans="1:15" s="14" customFormat="1" ht="21" customHeight="1">
      <c r="A12" s="56"/>
      <c r="B12" s="38" t="s">
        <v>6</v>
      </c>
      <c r="C12" s="139" t="s">
        <v>72</v>
      </c>
      <c r="D12" s="139"/>
      <c r="E12" s="205" t="s">
        <v>170</v>
      </c>
      <c r="F12" s="140"/>
      <c r="G12" s="186" t="s">
        <v>128</v>
      </c>
      <c r="H12" s="92"/>
      <c r="I12" s="186" t="s">
        <v>73</v>
      </c>
      <c r="J12" s="140"/>
      <c r="K12" s="139" t="s">
        <v>47</v>
      </c>
      <c r="L12" s="139"/>
      <c r="M12" s="92" t="s">
        <v>48</v>
      </c>
      <c r="N12" s="139"/>
      <c r="O12" s="92" t="s">
        <v>75</v>
      </c>
    </row>
    <row r="13" spans="1:15" s="14" customFormat="1" ht="21.65" customHeight="1">
      <c r="B13" s="38"/>
      <c r="C13" s="296" t="s">
        <v>8</v>
      </c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</row>
    <row r="14" spans="1:15" s="14" customFormat="1" ht="21.65" customHeight="1">
      <c r="A14" s="161" t="s">
        <v>76</v>
      </c>
      <c r="B14" s="38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</row>
    <row r="15" spans="1:15" s="56" customFormat="1" ht="21.65" customHeight="1">
      <c r="A15" s="78" t="s">
        <v>77</v>
      </c>
      <c r="B15" s="144"/>
      <c r="C15" s="145">
        <v>1729277</v>
      </c>
      <c r="D15" s="145"/>
      <c r="E15" s="145">
        <v>208455</v>
      </c>
      <c r="F15" s="145"/>
      <c r="G15" s="145">
        <v>371</v>
      </c>
      <c r="H15" s="146"/>
      <c r="I15" s="145">
        <v>-8774</v>
      </c>
      <c r="J15" s="147"/>
      <c r="K15" s="145">
        <v>61000</v>
      </c>
      <c r="L15" s="145"/>
      <c r="M15" s="145">
        <v>826207</v>
      </c>
      <c r="N15" s="145"/>
      <c r="O15" s="148">
        <f>SUM(C15:M15)</f>
        <v>2816536</v>
      </c>
    </row>
    <row r="16" spans="1:15" s="14" customFormat="1" ht="21.65" customHeight="1">
      <c r="A16" s="77" t="s">
        <v>123</v>
      </c>
      <c r="B16" s="185"/>
      <c r="C16" s="149"/>
      <c r="D16" s="149"/>
      <c r="E16" s="149"/>
      <c r="F16" s="149"/>
      <c r="G16" s="149"/>
      <c r="H16" s="207"/>
      <c r="I16" s="149"/>
      <c r="J16" s="208"/>
      <c r="K16" s="149"/>
      <c r="L16" s="149"/>
      <c r="M16" s="149"/>
      <c r="N16" s="149"/>
      <c r="O16" s="151"/>
    </row>
    <row r="17" spans="1:15" s="14" customFormat="1" ht="21.65" customHeight="1">
      <c r="A17" s="77" t="s">
        <v>119</v>
      </c>
      <c r="B17" s="185"/>
      <c r="C17" s="244">
        <v>0</v>
      </c>
      <c r="D17" s="244"/>
      <c r="E17" s="244">
        <v>0</v>
      </c>
      <c r="F17" s="244"/>
      <c r="G17" s="244">
        <v>0</v>
      </c>
      <c r="H17" s="244"/>
      <c r="I17" s="244">
        <v>0</v>
      </c>
      <c r="J17" s="244"/>
      <c r="K17" s="244">
        <v>0</v>
      </c>
      <c r="L17" s="244"/>
      <c r="M17" s="244">
        <v>-2706</v>
      </c>
      <c r="N17" s="244"/>
      <c r="O17" s="244">
        <f>SUM(C17:M17)</f>
        <v>-2706</v>
      </c>
    </row>
    <row r="18" spans="1:15" s="14" customFormat="1" ht="21.65" customHeight="1">
      <c r="A18" s="77" t="s">
        <v>151</v>
      </c>
      <c r="B18" s="185"/>
      <c r="C18" s="243">
        <v>0</v>
      </c>
      <c r="D18" s="244"/>
      <c r="E18" s="243">
        <v>0</v>
      </c>
      <c r="F18" s="244"/>
      <c r="G18" s="243">
        <v>-312</v>
      </c>
      <c r="H18" s="244"/>
      <c r="I18" s="243">
        <v>0</v>
      </c>
      <c r="J18" s="244"/>
      <c r="K18" s="243">
        <v>0</v>
      </c>
      <c r="L18" s="244"/>
      <c r="M18" s="243">
        <v>0</v>
      </c>
      <c r="N18" s="244"/>
      <c r="O18" s="243">
        <f>SUM(C18:M18)</f>
        <v>-312</v>
      </c>
    </row>
    <row r="19" spans="1:15" s="56" customFormat="1" ht="21.65" customHeight="1">
      <c r="A19" s="78" t="s">
        <v>152</v>
      </c>
      <c r="B19" s="144"/>
      <c r="C19" s="210">
        <f>SUM(C17:C18)</f>
        <v>0</v>
      </c>
      <c r="D19" s="145"/>
      <c r="E19" s="210">
        <f>SUM(E17:E18)</f>
        <v>0</v>
      </c>
      <c r="F19" s="145"/>
      <c r="G19" s="211">
        <f>SUM(G17:G18)</f>
        <v>-312</v>
      </c>
      <c r="H19" s="209"/>
      <c r="I19" s="211">
        <f>SUM(I17:I18)</f>
        <v>0</v>
      </c>
      <c r="J19" s="145"/>
      <c r="K19" s="211">
        <f>SUM(K17:K18)</f>
        <v>0</v>
      </c>
      <c r="L19" s="145"/>
      <c r="M19" s="211">
        <f>SUM(M17:M18)</f>
        <v>-2706</v>
      </c>
      <c r="N19" s="145"/>
      <c r="O19" s="211">
        <f>SUM(C19:M19)</f>
        <v>-3018</v>
      </c>
    </row>
    <row r="20" spans="1:15" s="14" customFormat="1" ht="21.65" customHeight="1">
      <c r="A20" s="77" t="s">
        <v>78</v>
      </c>
      <c r="B20" s="134">
        <v>9</v>
      </c>
      <c r="C20" s="156">
        <v>0</v>
      </c>
      <c r="D20" s="149"/>
      <c r="E20" s="156">
        <v>0</v>
      </c>
      <c r="F20" s="149"/>
      <c r="G20" s="156">
        <v>0</v>
      </c>
      <c r="H20" s="150"/>
      <c r="I20" s="156">
        <v>0</v>
      </c>
      <c r="J20" s="149"/>
      <c r="K20" s="156">
        <v>0</v>
      </c>
      <c r="L20" s="149"/>
      <c r="M20" s="151">
        <v>-121048</v>
      </c>
      <c r="N20" s="149"/>
      <c r="O20" s="151">
        <f>SUM(C20:M20)</f>
        <v>-121048</v>
      </c>
    </row>
    <row r="21" spans="1:15" s="56" customFormat="1" ht="21.65" customHeight="1" thickBot="1">
      <c r="A21" s="78" t="s">
        <v>79</v>
      </c>
      <c r="B21" s="144"/>
      <c r="C21" s="136">
        <f>SUM(C15,C19:C20)</f>
        <v>1729277</v>
      </c>
      <c r="D21" s="145"/>
      <c r="E21" s="136">
        <f>SUM(E15,E19:E20)</f>
        <v>208455</v>
      </c>
      <c r="F21" s="145"/>
      <c r="G21" s="136">
        <f>SUM(G15,G19:G20)</f>
        <v>59</v>
      </c>
      <c r="H21" s="152"/>
      <c r="I21" s="136">
        <f>SUM(I15,I19:I20)</f>
        <v>-8774</v>
      </c>
      <c r="J21" s="147"/>
      <c r="K21" s="136">
        <f>SUM(K15,K19:K20)</f>
        <v>61000</v>
      </c>
      <c r="L21" s="145"/>
      <c r="M21" s="136">
        <f>SUM(M15,M19:M20)</f>
        <v>702453</v>
      </c>
      <c r="N21" s="145"/>
      <c r="O21" s="136">
        <f>SUM(O15,O19:O20)</f>
        <v>2692470</v>
      </c>
    </row>
    <row r="22" spans="1:15" s="14" customFormat="1" ht="21.65" customHeight="1" thickTop="1">
      <c r="A22" s="77"/>
      <c r="B22" s="130"/>
      <c r="C22" s="93"/>
      <c r="D22" s="93"/>
      <c r="E22" s="93"/>
      <c r="F22" s="93"/>
      <c r="G22" s="93"/>
      <c r="H22" s="153"/>
      <c r="I22" s="153"/>
      <c r="J22" s="93"/>
      <c r="K22" s="93"/>
      <c r="L22" s="93"/>
      <c r="M22" s="93"/>
      <c r="N22" s="93"/>
      <c r="O22" s="93"/>
    </row>
    <row r="23" spans="1:15" s="14" customFormat="1" ht="21.65" customHeight="1">
      <c r="A23" s="161" t="s">
        <v>80</v>
      </c>
      <c r="B23" s="130"/>
      <c r="C23" s="77"/>
      <c r="D23" s="77"/>
      <c r="E23" s="77"/>
      <c r="F23" s="77"/>
      <c r="G23" s="77"/>
      <c r="H23" s="153"/>
      <c r="I23" s="153"/>
      <c r="J23" s="77"/>
      <c r="K23" s="77"/>
      <c r="L23" s="77"/>
      <c r="M23" s="77"/>
      <c r="N23" s="77"/>
      <c r="O23" s="77"/>
    </row>
    <row r="24" spans="1:15" s="14" customFormat="1" ht="21.65" customHeight="1">
      <c r="A24" s="78" t="s">
        <v>81</v>
      </c>
      <c r="B24" s="144"/>
      <c r="C24" s="145">
        <f>C21</f>
        <v>1729277</v>
      </c>
      <c r="D24" s="145"/>
      <c r="E24" s="145">
        <f>E21</f>
        <v>208455</v>
      </c>
      <c r="F24" s="145"/>
      <c r="G24" s="145">
        <v>825</v>
      </c>
      <c r="H24" s="146"/>
      <c r="I24" s="145">
        <f>I21</f>
        <v>-8774</v>
      </c>
      <c r="J24" s="147"/>
      <c r="K24" s="145">
        <v>65000</v>
      </c>
      <c r="L24" s="145"/>
      <c r="M24" s="145">
        <v>722712</v>
      </c>
      <c r="N24" s="145"/>
      <c r="O24" s="157">
        <f>SUM(C24:M24)</f>
        <v>2717495</v>
      </c>
    </row>
    <row r="25" spans="1:15" s="14" customFormat="1" ht="21.65" customHeight="1">
      <c r="A25" s="77" t="s">
        <v>123</v>
      </c>
      <c r="B25" s="185"/>
      <c r="C25" s="149"/>
      <c r="D25" s="149"/>
      <c r="E25" s="149"/>
      <c r="F25" s="149"/>
      <c r="G25" s="149"/>
      <c r="H25" s="207"/>
      <c r="I25" s="149"/>
      <c r="J25" s="208"/>
      <c r="K25" s="149"/>
      <c r="L25" s="149"/>
      <c r="M25" s="149"/>
      <c r="N25" s="149"/>
      <c r="O25" s="151"/>
    </row>
    <row r="26" spans="1:15" s="14" customFormat="1" ht="21.65" customHeight="1">
      <c r="A26" s="77" t="s">
        <v>144</v>
      </c>
      <c r="B26" s="185"/>
      <c r="C26" s="155">
        <v>0</v>
      </c>
      <c r="D26" s="149"/>
      <c r="E26" s="155">
        <v>0</v>
      </c>
      <c r="F26" s="145"/>
      <c r="G26" s="155">
        <v>0</v>
      </c>
      <c r="H26" s="207"/>
      <c r="I26" s="155">
        <v>0</v>
      </c>
      <c r="J26" s="208"/>
      <c r="K26" s="155">
        <v>0</v>
      </c>
      <c r="L26" s="149"/>
      <c r="M26" s="149">
        <v>305091</v>
      </c>
      <c r="N26" s="149"/>
      <c r="O26" s="149">
        <f>SUM(C26:M26)</f>
        <v>305091</v>
      </c>
    </row>
    <row r="27" spans="1:15" s="14" customFormat="1" ht="21.65" customHeight="1">
      <c r="A27" s="77" t="s">
        <v>151</v>
      </c>
      <c r="B27" s="185"/>
      <c r="C27" s="156">
        <v>0</v>
      </c>
      <c r="D27" s="149"/>
      <c r="E27" s="156">
        <v>0</v>
      </c>
      <c r="F27" s="145"/>
      <c r="G27" s="243">
        <v>-163</v>
      </c>
      <c r="H27" s="146"/>
      <c r="I27" s="156">
        <v>0</v>
      </c>
      <c r="J27" s="208"/>
      <c r="K27" s="156">
        <v>0</v>
      </c>
      <c r="L27" s="149"/>
      <c r="M27" s="156">
        <v>0</v>
      </c>
      <c r="N27" s="149"/>
      <c r="O27" s="149">
        <f>SUM(C27:M27)</f>
        <v>-163</v>
      </c>
    </row>
    <row r="28" spans="1:15" s="56" customFormat="1" ht="21.65" customHeight="1">
      <c r="A28" s="78" t="s">
        <v>124</v>
      </c>
      <c r="B28" s="144"/>
      <c r="C28" s="245">
        <f>SUM(C26:C27)</f>
        <v>0</v>
      </c>
      <c r="D28" s="246"/>
      <c r="E28" s="245">
        <f>SUM(E26:E27)</f>
        <v>0</v>
      </c>
      <c r="F28" s="246"/>
      <c r="G28" s="245">
        <f>SUM(G26:G27)</f>
        <v>-163</v>
      </c>
      <c r="H28" s="247"/>
      <c r="I28" s="245">
        <f>SUM(I26:I27)</f>
        <v>0</v>
      </c>
      <c r="J28" s="246"/>
      <c r="K28" s="245">
        <f>SUM(K26:K27)</f>
        <v>0</v>
      </c>
      <c r="L28" s="246"/>
      <c r="M28" s="248">
        <f>SUM(M26:M27)</f>
        <v>305091</v>
      </c>
      <c r="N28" s="246"/>
      <c r="O28" s="245">
        <f>SUM(C28:M28)</f>
        <v>304928</v>
      </c>
    </row>
    <row r="29" spans="1:15" s="14" customFormat="1" ht="21.65" customHeight="1" thickBot="1">
      <c r="A29" s="78" t="s">
        <v>82</v>
      </c>
      <c r="B29" s="144"/>
      <c r="C29" s="136">
        <f>SUM(C24,C28:C28)</f>
        <v>1729277</v>
      </c>
      <c r="D29" s="145"/>
      <c r="E29" s="136">
        <f>SUM(E24,E28:E28)</f>
        <v>208455</v>
      </c>
      <c r="F29" s="145"/>
      <c r="G29" s="136">
        <f>SUM(G24,G28:G28)</f>
        <v>662</v>
      </c>
      <c r="H29" s="152"/>
      <c r="I29" s="136">
        <f>SUM(I24,I28:I28)</f>
        <v>-8774</v>
      </c>
      <c r="J29" s="147"/>
      <c r="K29" s="136">
        <f>SUM(K24,K28:K28)</f>
        <v>65000</v>
      </c>
      <c r="L29" s="145"/>
      <c r="M29" s="136">
        <f>SUM(M24,M28:M28)</f>
        <v>1027803</v>
      </c>
      <c r="N29" s="145"/>
      <c r="O29" s="136">
        <f>SUM(O24,O28:O28)</f>
        <v>3022423</v>
      </c>
    </row>
    <row r="30" spans="1:15" s="14" customFormat="1" ht="21.65" customHeight="1" thickTop="1">
      <c r="B30" s="74"/>
      <c r="C30" s="77"/>
      <c r="D30" s="77"/>
      <c r="E30" s="77"/>
      <c r="F30" s="77"/>
      <c r="G30" s="77"/>
      <c r="H30" s="153"/>
      <c r="I30" s="153"/>
      <c r="J30" s="77"/>
      <c r="K30" s="77"/>
      <c r="L30" s="77"/>
      <c r="M30" s="77"/>
      <c r="N30" s="77"/>
      <c r="O30" s="77"/>
    </row>
    <row r="31" spans="1:15" s="14" customFormat="1" ht="21.65" customHeight="1">
      <c r="B31" s="74"/>
      <c r="C31" s="77"/>
      <c r="D31" s="77"/>
      <c r="E31" s="77"/>
      <c r="F31" s="77"/>
      <c r="G31" s="77"/>
      <c r="H31" s="153"/>
      <c r="I31" s="153"/>
      <c r="J31" s="77"/>
      <c r="K31" s="77"/>
      <c r="L31" s="77"/>
      <c r="M31" s="77"/>
      <c r="N31" s="77"/>
      <c r="O31" s="77"/>
    </row>
    <row r="32" spans="1:15" s="14" customFormat="1" ht="21.65" customHeight="1">
      <c r="B32" s="74"/>
      <c r="H32" s="137"/>
      <c r="I32" s="137"/>
    </row>
    <row r="33" spans="1:9" ht="21.65" customHeight="1">
      <c r="H33" s="6"/>
      <c r="I33" s="6"/>
    </row>
    <row r="34" spans="1:9" ht="21.65" customHeight="1">
      <c r="H34" s="6"/>
      <c r="I34" s="6"/>
    </row>
    <row r="35" spans="1:9" ht="21.65" customHeight="1">
      <c r="H35" s="6"/>
      <c r="I35" s="6"/>
    </row>
    <row r="36" spans="1:9" ht="21.65" customHeight="1">
      <c r="H36" s="6"/>
      <c r="I36" s="6"/>
    </row>
    <row r="41" spans="1:9" ht="21.65" customHeight="1">
      <c r="A41" s="289" t="s">
        <v>7</v>
      </c>
      <c r="B41" s="289"/>
      <c r="C41" s="289"/>
    </row>
  </sheetData>
  <mergeCells count="6">
    <mergeCell ref="C13:O13"/>
    <mergeCell ref="A41:C41"/>
    <mergeCell ref="K6:M6"/>
    <mergeCell ref="G6:I6"/>
    <mergeCell ref="A1:O1"/>
    <mergeCell ref="C5:O5"/>
  </mergeCells>
  <pageMargins left="0.8" right="0.8" top="0.48" bottom="0.4" header="0.5" footer="0.5"/>
  <pageSetup paperSize="9" scale="74" firstPageNumber="8" fitToHeight="0" orientation="landscape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O102"/>
  <sheetViews>
    <sheetView view="pageBreakPreview" zoomScale="80" zoomScaleNormal="100" zoomScaleSheetLayoutView="80" workbookViewId="0"/>
  </sheetViews>
  <sheetFormatPr defaultColWidth="9.33203125" defaultRowHeight="19.5" customHeight="1"/>
  <cols>
    <col min="1" max="1" width="72" style="16" customWidth="1"/>
    <col min="2" max="2" width="11.33203125" style="39" customWidth="1"/>
    <col min="3" max="3" width="15.88671875" style="30" customWidth="1"/>
    <col min="4" max="4" width="2.109375" style="16" customWidth="1"/>
    <col min="5" max="5" width="15.88671875" style="16" customWidth="1"/>
    <col min="6" max="6" width="2.109375" style="16" customWidth="1"/>
    <col min="7" max="7" width="15.88671875" style="15" customWidth="1"/>
    <col min="8" max="8" width="2.109375" style="16" customWidth="1"/>
    <col min="9" max="9" width="15.88671875" style="16" customWidth="1"/>
    <col min="10" max="16384" width="9.33203125" style="10"/>
  </cols>
  <sheetData>
    <row r="1" spans="1:15" ht="19.5" customHeight="1">
      <c r="A1" s="73" t="s">
        <v>213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5" ht="19.5" customHeight="1">
      <c r="A2" s="73" t="s">
        <v>191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5" ht="19.5" customHeight="1">
      <c r="A3" s="83" t="s">
        <v>205</v>
      </c>
      <c r="B3" s="141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5" ht="19.5" customHeight="1">
      <c r="A4" s="298"/>
      <c r="B4" s="298"/>
      <c r="C4" s="298"/>
      <c r="D4" s="298"/>
      <c r="E4" s="298"/>
      <c r="F4" s="298"/>
      <c r="G4" s="298"/>
      <c r="H4" s="298"/>
      <c r="I4" s="298"/>
    </row>
    <row r="5" spans="1:15" ht="19.5" customHeight="1">
      <c r="A5" s="11"/>
      <c r="B5" s="10"/>
      <c r="C5" s="299" t="s">
        <v>0</v>
      </c>
      <c r="D5" s="299"/>
      <c r="E5" s="299"/>
      <c r="F5" s="106"/>
      <c r="G5" s="299" t="s">
        <v>1</v>
      </c>
      <c r="H5" s="299"/>
      <c r="I5" s="299"/>
    </row>
    <row r="6" spans="1:15" ht="19.5" customHeight="1">
      <c r="A6" s="11"/>
      <c r="C6" s="299" t="s">
        <v>2</v>
      </c>
      <c r="D6" s="299"/>
      <c r="E6" s="299"/>
      <c r="F6" s="106"/>
      <c r="G6" s="299" t="s">
        <v>50</v>
      </c>
      <c r="H6" s="299"/>
      <c r="I6" s="299"/>
    </row>
    <row r="7" spans="1:15" ht="19.5" customHeight="1">
      <c r="A7" s="12"/>
      <c r="C7" s="286" t="s">
        <v>51</v>
      </c>
      <c r="D7" s="286"/>
      <c r="E7" s="286"/>
      <c r="F7" s="61"/>
      <c r="G7" s="286" t="s">
        <v>51</v>
      </c>
      <c r="H7" s="286"/>
      <c r="I7" s="286"/>
    </row>
    <row r="8" spans="1:15" ht="19.5" customHeight="1">
      <c r="A8" s="12"/>
      <c r="C8" s="287" t="s">
        <v>3</v>
      </c>
      <c r="D8" s="288"/>
      <c r="E8" s="288"/>
      <c r="F8" s="61"/>
      <c r="G8" s="287" t="s">
        <v>3</v>
      </c>
      <c r="H8" s="288"/>
      <c r="I8" s="288"/>
    </row>
    <row r="9" spans="1:15" ht="19.5" customHeight="1">
      <c r="A9" s="10"/>
      <c r="B9" s="38"/>
      <c r="C9" s="92">
        <v>2022</v>
      </c>
      <c r="D9" s="77"/>
      <c r="E9" s="92">
        <v>2021</v>
      </c>
      <c r="F9" s="107"/>
      <c r="G9" s="92">
        <v>2022</v>
      </c>
      <c r="H9" s="77"/>
      <c r="I9" s="92">
        <v>2021</v>
      </c>
    </row>
    <row r="10" spans="1:15" ht="19.5" customHeight="1">
      <c r="A10" s="46"/>
      <c r="C10" s="283" t="s">
        <v>8</v>
      </c>
      <c r="D10" s="283"/>
      <c r="E10" s="283"/>
      <c r="F10" s="283"/>
      <c r="G10" s="283"/>
      <c r="H10" s="283"/>
      <c r="I10" s="283"/>
    </row>
    <row r="11" spans="1:15" ht="19.5" customHeight="1">
      <c r="A11" s="163" t="s">
        <v>84</v>
      </c>
      <c r="C11" s="8"/>
      <c r="D11" s="1"/>
      <c r="E11" s="8"/>
      <c r="F11" s="58"/>
      <c r="G11" s="8"/>
      <c r="H11" s="1"/>
      <c r="I11" s="8"/>
    </row>
    <row r="12" spans="1:15" ht="19.5" customHeight="1">
      <c r="A12" s="47" t="s">
        <v>57</v>
      </c>
      <c r="C12" s="17">
        <v>-17128</v>
      </c>
      <c r="D12" s="18"/>
      <c r="E12" s="17">
        <v>-1363</v>
      </c>
      <c r="F12" s="18"/>
      <c r="G12" s="17">
        <v>305091</v>
      </c>
      <c r="H12" s="18"/>
      <c r="I12" s="17">
        <v>-2706</v>
      </c>
    </row>
    <row r="13" spans="1:15" ht="19.5" customHeight="1">
      <c r="A13" s="172" t="s">
        <v>85</v>
      </c>
      <c r="C13" s="17"/>
      <c r="D13" s="18"/>
      <c r="E13" s="17"/>
      <c r="F13" s="18"/>
      <c r="G13" s="17"/>
      <c r="H13" s="18"/>
      <c r="I13" s="17"/>
    </row>
    <row r="14" spans="1:15" ht="19.5" customHeight="1">
      <c r="A14" s="212" t="s">
        <v>134</v>
      </c>
      <c r="C14" s="19">
        <v>5610</v>
      </c>
      <c r="D14" s="18"/>
      <c r="E14" s="19">
        <v>9170</v>
      </c>
      <c r="F14" s="18"/>
      <c r="G14" s="159">
        <v>0</v>
      </c>
      <c r="H14" s="18"/>
      <c r="I14" s="159">
        <v>0</v>
      </c>
    </row>
    <row r="15" spans="1:15" ht="19.5" customHeight="1">
      <c r="A15" s="212" t="s">
        <v>206</v>
      </c>
      <c r="B15" s="256"/>
      <c r="C15" s="19"/>
      <c r="D15" s="258"/>
      <c r="E15" s="19"/>
      <c r="F15" s="258"/>
      <c r="G15" s="159"/>
      <c r="H15" s="258"/>
      <c r="I15" s="159"/>
    </row>
    <row r="16" spans="1:15" ht="19.5" customHeight="1">
      <c r="A16" s="184" t="s">
        <v>161</v>
      </c>
      <c r="C16" s="258">
        <v>28581</v>
      </c>
      <c r="D16" s="18"/>
      <c r="E16" s="18">
        <v>-738</v>
      </c>
      <c r="F16" s="18"/>
      <c r="G16" s="159">
        <v>0</v>
      </c>
      <c r="H16" s="18"/>
      <c r="I16" s="159">
        <v>0</v>
      </c>
    </row>
    <row r="17" spans="1:9" ht="19.5" customHeight="1">
      <c r="A17" s="47" t="s">
        <v>137</v>
      </c>
      <c r="C17" s="17">
        <v>2666</v>
      </c>
      <c r="D17" s="17"/>
      <c r="E17" s="17">
        <v>2440</v>
      </c>
      <c r="F17" s="17"/>
      <c r="G17" s="17">
        <v>1332</v>
      </c>
      <c r="H17" s="17"/>
      <c r="I17" s="17">
        <v>1550</v>
      </c>
    </row>
    <row r="18" spans="1:9" ht="19.5" customHeight="1">
      <c r="A18" s="47" t="s">
        <v>209</v>
      </c>
      <c r="C18" s="17">
        <v>49</v>
      </c>
      <c r="D18" s="17"/>
      <c r="E18" s="17">
        <v>49</v>
      </c>
      <c r="F18" s="17"/>
      <c r="G18" s="17">
        <v>49</v>
      </c>
      <c r="H18" s="17"/>
      <c r="I18" s="17">
        <v>49</v>
      </c>
    </row>
    <row r="19" spans="1:9" ht="19.5" customHeight="1">
      <c r="A19" s="47" t="s">
        <v>176</v>
      </c>
      <c r="C19" s="159">
        <v>0</v>
      </c>
      <c r="D19" s="17"/>
      <c r="E19" s="18">
        <v>835</v>
      </c>
      <c r="F19" s="17"/>
      <c r="G19" s="159">
        <v>0</v>
      </c>
      <c r="H19" s="20"/>
      <c r="I19" s="159">
        <v>0</v>
      </c>
    </row>
    <row r="20" spans="1:9" ht="19.5" customHeight="1">
      <c r="A20" s="47" t="s">
        <v>177</v>
      </c>
      <c r="C20" s="258">
        <v>42</v>
      </c>
      <c r="D20" s="17"/>
      <c r="E20" s="159">
        <v>0</v>
      </c>
      <c r="F20" s="17"/>
      <c r="G20" s="251">
        <v>108</v>
      </c>
      <c r="H20" s="20"/>
      <c r="I20" s="159">
        <v>0</v>
      </c>
    </row>
    <row r="21" spans="1:9" ht="19.5" customHeight="1">
      <c r="A21" s="47" t="s">
        <v>178</v>
      </c>
      <c r="C21" s="21">
        <v>-4458</v>
      </c>
      <c r="D21" s="18"/>
      <c r="E21" s="21">
        <v>-4817</v>
      </c>
      <c r="F21" s="18"/>
      <c r="G21" s="251">
        <v>-163</v>
      </c>
      <c r="H21" s="18"/>
      <c r="I21" s="17">
        <v>-312</v>
      </c>
    </row>
    <row r="22" spans="1:9" s="23" customFormat="1" ht="19.5" customHeight="1">
      <c r="A22" s="47" t="s">
        <v>135</v>
      </c>
      <c r="B22" s="40"/>
      <c r="C22" s="159">
        <v>0</v>
      </c>
      <c r="D22" s="22"/>
      <c r="E22" s="22">
        <v>-8224</v>
      </c>
      <c r="F22" s="17"/>
      <c r="G22" s="159">
        <v>0</v>
      </c>
      <c r="H22" s="17"/>
      <c r="I22" s="17">
        <v>-8224</v>
      </c>
    </row>
    <row r="23" spans="1:9" s="23" customFormat="1" ht="19.5" customHeight="1">
      <c r="A23" s="47" t="s">
        <v>194</v>
      </c>
      <c r="B23" s="40"/>
      <c r="C23" s="159">
        <v>0</v>
      </c>
      <c r="D23" s="18"/>
      <c r="E23" s="22">
        <v>-2</v>
      </c>
      <c r="F23" s="18"/>
      <c r="G23" s="17">
        <v>-298806</v>
      </c>
      <c r="H23" s="18"/>
      <c r="I23" s="17">
        <v>-2</v>
      </c>
    </row>
    <row r="24" spans="1:9" s="23" customFormat="1" ht="19.5" customHeight="1">
      <c r="A24" s="257" t="s">
        <v>192</v>
      </c>
      <c r="B24" s="40"/>
      <c r="C24" s="251">
        <v>-115</v>
      </c>
      <c r="D24" s="258"/>
      <c r="E24" s="159">
        <v>0</v>
      </c>
      <c r="F24" s="258"/>
      <c r="G24" s="159">
        <v>0</v>
      </c>
      <c r="H24" s="258"/>
      <c r="I24" s="159">
        <v>0</v>
      </c>
    </row>
    <row r="25" spans="1:9" s="23" customFormat="1" ht="19.5" customHeight="1">
      <c r="A25" s="257" t="s">
        <v>193</v>
      </c>
      <c r="B25" s="40"/>
      <c r="C25" s="251">
        <v>245</v>
      </c>
      <c r="D25" s="258"/>
      <c r="E25" s="159">
        <v>0</v>
      </c>
      <c r="F25" s="258"/>
      <c r="G25" s="159">
        <v>0</v>
      </c>
      <c r="H25" s="258"/>
      <c r="I25" s="159">
        <v>0</v>
      </c>
    </row>
    <row r="26" spans="1:9" s="23" customFormat="1" ht="19.5" customHeight="1">
      <c r="A26" s="47" t="s">
        <v>145</v>
      </c>
      <c r="B26" s="40"/>
      <c r="C26" s="22">
        <v>-7172</v>
      </c>
      <c r="D26" s="18"/>
      <c r="E26" s="159">
        <v>0</v>
      </c>
      <c r="F26" s="18"/>
      <c r="G26" s="17">
        <v>-7172</v>
      </c>
      <c r="H26" s="18"/>
      <c r="I26" s="159">
        <v>0</v>
      </c>
    </row>
    <row r="27" spans="1:9" ht="19.5" customHeight="1">
      <c r="A27" s="47" t="s">
        <v>86</v>
      </c>
      <c r="C27" s="258">
        <v>1311</v>
      </c>
      <c r="D27" s="24"/>
      <c r="E27" s="18">
        <v>1319</v>
      </c>
      <c r="F27" s="24"/>
      <c r="G27" s="21">
        <v>410</v>
      </c>
      <c r="H27" s="24"/>
      <c r="I27" s="21">
        <v>445</v>
      </c>
    </row>
    <row r="28" spans="1:9" ht="19.5" customHeight="1">
      <c r="A28" s="47" t="s">
        <v>87</v>
      </c>
      <c r="C28" s="21">
        <v>-202</v>
      </c>
      <c r="D28" s="17"/>
      <c r="E28" s="21">
        <v>-25</v>
      </c>
      <c r="F28" s="25"/>
      <c r="G28" s="17">
        <v>-14643</v>
      </c>
      <c r="H28" s="17"/>
      <c r="I28" s="17">
        <v>-15798</v>
      </c>
    </row>
    <row r="29" spans="1:9" ht="19.5" customHeight="1">
      <c r="A29" s="54" t="s">
        <v>88</v>
      </c>
      <c r="C29" s="21">
        <v>-8373</v>
      </c>
      <c r="D29" s="17"/>
      <c r="E29" s="21">
        <v>-2664</v>
      </c>
      <c r="F29" s="25"/>
      <c r="G29" s="21">
        <v>-8230</v>
      </c>
      <c r="H29" s="17"/>
      <c r="I29" s="21">
        <v>-5525</v>
      </c>
    </row>
    <row r="30" spans="1:9" ht="19.5" customHeight="1">
      <c r="A30" s="212" t="s">
        <v>55</v>
      </c>
      <c r="C30" s="26">
        <v>14207</v>
      </c>
      <c r="D30" s="18"/>
      <c r="E30" s="26">
        <v>12987</v>
      </c>
      <c r="F30" s="18"/>
      <c r="G30" s="26">
        <v>15230</v>
      </c>
      <c r="H30" s="18"/>
      <c r="I30" s="26">
        <v>16031</v>
      </c>
    </row>
    <row r="31" spans="1:9" ht="19.5" customHeight="1">
      <c r="A31" s="165" t="s">
        <v>183</v>
      </c>
    </row>
    <row r="32" spans="1:9" ht="19.5" customHeight="1">
      <c r="A32" s="44" t="s">
        <v>184</v>
      </c>
      <c r="C32" s="258">
        <f>SUM(C12:C30)</f>
        <v>15263</v>
      </c>
      <c r="D32" s="18"/>
      <c r="E32" s="18">
        <f>SUM(E12:E30)</f>
        <v>8967</v>
      </c>
      <c r="F32" s="18"/>
      <c r="G32" s="18">
        <f>SUM(G12:G30)</f>
        <v>-6794</v>
      </c>
      <c r="H32" s="18"/>
      <c r="I32" s="18">
        <f>SUM(I12:I30)</f>
        <v>-14492</v>
      </c>
    </row>
    <row r="33" spans="1:9" ht="19.5" customHeight="1">
      <c r="A33" s="44"/>
      <c r="B33" s="256"/>
      <c r="C33" s="258"/>
      <c r="D33" s="258"/>
      <c r="E33" s="258"/>
      <c r="F33" s="258"/>
      <c r="G33" s="258"/>
      <c r="H33" s="258"/>
      <c r="I33" s="258"/>
    </row>
    <row r="34" spans="1:9" ht="19.5" customHeight="1">
      <c r="A34" s="165" t="s">
        <v>146</v>
      </c>
    </row>
    <row r="35" spans="1:9" ht="19.5" customHeight="1">
      <c r="A35" s="47" t="s">
        <v>89</v>
      </c>
      <c r="C35" s="258">
        <v>-111343</v>
      </c>
      <c r="D35" s="19"/>
      <c r="E35" s="18">
        <v>251348</v>
      </c>
      <c r="F35" s="17"/>
      <c r="G35" s="18">
        <v>-142905</v>
      </c>
      <c r="H35" s="17"/>
      <c r="I35" s="18">
        <v>203668</v>
      </c>
    </row>
    <row r="36" spans="1:9" ht="19.5" customHeight="1">
      <c r="A36" s="47" t="s">
        <v>12</v>
      </c>
      <c r="C36" s="17">
        <v>-45822</v>
      </c>
      <c r="D36" s="19"/>
      <c r="E36" s="17">
        <v>39509</v>
      </c>
      <c r="F36" s="19"/>
      <c r="G36" s="18">
        <v>681</v>
      </c>
      <c r="H36" s="18"/>
      <c r="I36" s="18">
        <v>29697</v>
      </c>
    </row>
    <row r="37" spans="1:9" ht="19.5" customHeight="1">
      <c r="A37" s="47" t="s">
        <v>16</v>
      </c>
      <c r="C37" s="17">
        <v>53265</v>
      </c>
      <c r="D37" s="19"/>
      <c r="E37" s="17">
        <v>19153</v>
      </c>
      <c r="F37" s="19"/>
      <c r="G37" s="25">
        <v>26200</v>
      </c>
      <c r="H37" s="18"/>
      <c r="I37" s="25">
        <v>14134</v>
      </c>
    </row>
    <row r="38" spans="1:9" ht="19.5" customHeight="1">
      <c r="A38" s="47" t="s">
        <v>20</v>
      </c>
      <c r="C38" s="258">
        <v>-4330</v>
      </c>
      <c r="D38" s="19"/>
      <c r="E38" s="18">
        <v>-733</v>
      </c>
      <c r="F38" s="19"/>
      <c r="G38" s="18">
        <v>27294</v>
      </c>
      <c r="H38" s="19"/>
      <c r="I38" s="18">
        <v>-443</v>
      </c>
    </row>
    <row r="39" spans="1:9" ht="19.5" customHeight="1">
      <c r="A39" s="47" t="s">
        <v>90</v>
      </c>
      <c r="C39" s="269">
        <v>24</v>
      </c>
      <c r="D39" s="19"/>
      <c r="E39" s="270">
        <v>0</v>
      </c>
      <c r="F39" s="19"/>
      <c r="G39" s="18">
        <v>-529</v>
      </c>
      <c r="H39" s="18"/>
      <c r="I39" s="159">
        <v>0</v>
      </c>
    </row>
    <row r="40" spans="1:9" ht="19.5" customHeight="1">
      <c r="A40" s="47"/>
      <c r="C40" s="20"/>
      <c r="D40" s="19"/>
      <c r="E40" s="159"/>
      <c r="F40" s="19"/>
      <c r="G40" s="18"/>
      <c r="H40" s="18"/>
      <c r="I40" s="159"/>
    </row>
    <row r="41" spans="1:9" ht="19.5" customHeight="1">
      <c r="A41" s="165" t="s">
        <v>147</v>
      </c>
      <c r="C41" s="25"/>
      <c r="D41" s="19"/>
      <c r="E41" s="25"/>
      <c r="F41" s="19"/>
      <c r="G41" s="18"/>
      <c r="H41" s="18"/>
      <c r="I41" s="20"/>
    </row>
    <row r="42" spans="1:9" ht="19.5" customHeight="1">
      <c r="A42" s="47" t="s">
        <v>38</v>
      </c>
      <c r="C42" s="27">
        <v>-89472</v>
      </c>
      <c r="D42" s="24"/>
      <c r="E42" s="27">
        <v>-105018</v>
      </c>
      <c r="F42" s="24"/>
      <c r="G42" s="26">
        <v>-57541</v>
      </c>
      <c r="H42" s="24"/>
      <c r="I42" s="26">
        <v>-1837</v>
      </c>
    </row>
    <row r="43" spans="1:9" ht="19.5" customHeight="1">
      <c r="A43" s="47" t="s">
        <v>188</v>
      </c>
      <c r="C43" s="258">
        <f>SUM(C32:C42)</f>
        <v>-182415</v>
      </c>
      <c r="D43" s="18"/>
      <c r="E43" s="18">
        <f>SUM(E32:E42)</f>
        <v>213226</v>
      </c>
      <c r="F43" s="18"/>
      <c r="G43" s="18">
        <f>SUM(G32:G42)</f>
        <v>-153594</v>
      </c>
      <c r="H43" s="18"/>
      <c r="I43" s="18">
        <f>SUM(I32:I42)</f>
        <v>230727</v>
      </c>
    </row>
    <row r="44" spans="1:9" ht="19.5" customHeight="1">
      <c r="A44" s="164" t="s">
        <v>91</v>
      </c>
      <c r="C44" s="258">
        <v>4298</v>
      </c>
      <c r="D44" s="18"/>
      <c r="E44" s="18">
        <v>1616</v>
      </c>
      <c r="F44" s="18"/>
      <c r="G44" s="18">
        <v>4298</v>
      </c>
      <c r="H44" s="18"/>
      <c r="I44" s="18">
        <v>4477</v>
      </c>
    </row>
    <row r="45" spans="1:9" ht="19.5" customHeight="1">
      <c r="A45" s="164" t="s">
        <v>92</v>
      </c>
      <c r="C45" s="258">
        <v>-12827</v>
      </c>
      <c r="D45" s="18"/>
      <c r="E45" s="18">
        <v>-13341</v>
      </c>
      <c r="F45" s="18"/>
      <c r="G45" s="18">
        <v>-13850</v>
      </c>
      <c r="H45" s="18"/>
      <c r="I45" s="18">
        <v>-13271</v>
      </c>
    </row>
    <row r="46" spans="1:9" ht="19.5" customHeight="1">
      <c r="A46" s="164" t="s">
        <v>93</v>
      </c>
      <c r="C46" s="258">
        <v>20546</v>
      </c>
      <c r="D46" s="19"/>
      <c r="E46" s="18">
        <v>7841</v>
      </c>
      <c r="F46" s="19"/>
      <c r="G46" s="18">
        <v>13762</v>
      </c>
      <c r="H46" s="18"/>
      <c r="I46" s="18">
        <v>7841</v>
      </c>
    </row>
    <row r="47" spans="1:9" ht="19.5" customHeight="1">
      <c r="A47" s="164" t="s">
        <v>94</v>
      </c>
      <c r="C47" s="258">
        <v>-707</v>
      </c>
      <c r="D47" s="18"/>
      <c r="E47" s="18">
        <v>-4019</v>
      </c>
      <c r="F47" s="18"/>
      <c r="G47" s="18">
        <v>-3841</v>
      </c>
      <c r="H47" s="18"/>
      <c r="I47" s="18">
        <v>-1793</v>
      </c>
    </row>
    <row r="48" spans="1:9" ht="19.5" customHeight="1">
      <c r="A48" s="162" t="s">
        <v>189</v>
      </c>
      <c r="C48" s="50">
        <f>SUM(C43:C47)</f>
        <v>-171105</v>
      </c>
      <c r="D48" s="49"/>
      <c r="E48" s="50">
        <f>SUM(E43:E47)</f>
        <v>205323</v>
      </c>
      <c r="F48" s="49"/>
      <c r="G48" s="50">
        <f>SUM(G43:G47)</f>
        <v>-153225</v>
      </c>
      <c r="H48" s="49"/>
      <c r="I48" s="50">
        <f>SUM(I43:I47)</f>
        <v>227981</v>
      </c>
    </row>
    <row r="49" spans="1:9" ht="19.5" customHeight="1">
      <c r="A49" s="28"/>
      <c r="C49" s="29"/>
      <c r="D49" s="29"/>
      <c r="E49" s="29"/>
      <c r="F49" s="29"/>
      <c r="G49" s="29"/>
      <c r="H49" s="29"/>
      <c r="I49" s="29"/>
    </row>
    <row r="50" spans="1:9" ht="19.5" customHeight="1">
      <c r="A50" s="53" t="s">
        <v>7</v>
      </c>
      <c r="B50" s="53"/>
      <c r="C50" s="53"/>
      <c r="D50" s="53"/>
      <c r="E50" s="53"/>
      <c r="F50" s="53"/>
      <c r="G50" s="53"/>
      <c r="H50" s="53"/>
      <c r="I50" s="53"/>
    </row>
    <row r="51" spans="1:9" s="9" customFormat="1" ht="19.5" customHeight="1">
      <c r="A51" s="73" t="s">
        <v>213</v>
      </c>
      <c r="B51" s="55"/>
      <c r="C51" s="55"/>
      <c r="D51" s="55"/>
      <c r="E51" s="55"/>
      <c r="F51" s="55"/>
      <c r="G51" s="55"/>
      <c r="H51" s="55"/>
      <c r="I51" s="55"/>
    </row>
    <row r="52" spans="1:9" s="9" customFormat="1" ht="19.5" customHeight="1">
      <c r="A52" s="73" t="s">
        <v>191</v>
      </c>
      <c r="B52" s="55"/>
      <c r="C52" s="55"/>
      <c r="D52" s="55"/>
      <c r="E52" s="55"/>
      <c r="F52" s="55"/>
      <c r="G52" s="55"/>
      <c r="H52" s="55"/>
      <c r="I52" s="55"/>
    </row>
    <row r="53" spans="1:9" ht="19.5" customHeight="1">
      <c r="A53" s="274" t="s">
        <v>205</v>
      </c>
      <c r="B53" s="53"/>
      <c r="C53" s="53"/>
      <c r="D53" s="53"/>
      <c r="E53" s="53"/>
      <c r="F53" s="53"/>
      <c r="G53" s="53"/>
      <c r="H53" s="53"/>
      <c r="I53" s="53"/>
    </row>
    <row r="54" spans="1:9" ht="19.5" customHeight="1">
      <c r="A54" s="53"/>
      <c r="B54" s="53"/>
      <c r="C54" s="53"/>
      <c r="D54" s="53"/>
      <c r="E54" s="53"/>
      <c r="F54" s="53"/>
      <c r="G54" s="53"/>
      <c r="H54" s="53"/>
      <c r="I54" s="53"/>
    </row>
    <row r="55" spans="1:9" ht="19.5" customHeight="1">
      <c r="A55" s="11" t="s">
        <v>7</v>
      </c>
      <c r="B55" s="10"/>
      <c r="C55" s="299" t="s">
        <v>0</v>
      </c>
      <c r="D55" s="299"/>
      <c r="E55" s="299"/>
      <c r="F55" s="106"/>
      <c r="G55" s="299" t="s">
        <v>1</v>
      </c>
      <c r="H55" s="299"/>
      <c r="I55" s="299"/>
    </row>
    <row r="56" spans="1:9" ht="19.5" customHeight="1">
      <c r="A56" s="11"/>
      <c r="B56" s="169"/>
      <c r="C56" s="299" t="s">
        <v>2</v>
      </c>
      <c r="D56" s="299"/>
      <c r="E56" s="299"/>
      <c r="F56" s="106"/>
      <c r="G56" s="299" t="s">
        <v>50</v>
      </c>
      <c r="H56" s="299"/>
      <c r="I56" s="299"/>
    </row>
    <row r="57" spans="1:9" ht="19.5" customHeight="1">
      <c r="A57" s="11"/>
      <c r="B57" s="169"/>
      <c r="C57" s="286" t="s">
        <v>51</v>
      </c>
      <c r="D57" s="286"/>
      <c r="E57" s="286"/>
      <c r="F57" s="61"/>
      <c r="G57" s="286" t="s">
        <v>51</v>
      </c>
      <c r="H57" s="286"/>
      <c r="I57" s="286"/>
    </row>
    <row r="58" spans="1:9" ht="19.5" customHeight="1">
      <c r="A58" s="12"/>
      <c r="B58" s="169"/>
      <c r="C58" s="287" t="s">
        <v>3</v>
      </c>
      <c r="D58" s="288"/>
      <c r="E58" s="288"/>
      <c r="F58" s="61"/>
      <c r="G58" s="287" t="s">
        <v>3</v>
      </c>
      <c r="H58" s="288"/>
      <c r="I58" s="288"/>
    </row>
    <row r="59" spans="1:9" ht="19.5" customHeight="1">
      <c r="A59" s="11" t="s">
        <v>7</v>
      </c>
      <c r="B59" s="134" t="s">
        <v>6</v>
      </c>
      <c r="C59" s="92">
        <v>2022</v>
      </c>
      <c r="D59" s="77"/>
      <c r="E59" s="92">
        <v>2021</v>
      </c>
      <c r="F59" s="107"/>
      <c r="G59" s="92">
        <v>2022</v>
      </c>
      <c r="H59" s="77"/>
      <c r="I59" s="92">
        <v>2021</v>
      </c>
    </row>
    <row r="60" spans="1:9" ht="19.5" customHeight="1">
      <c r="A60" s="11"/>
      <c r="B60" s="134"/>
      <c r="C60" s="283" t="s">
        <v>8</v>
      </c>
      <c r="D60" s="283"/>
      <c r="E60" s="283"/>
      <c r="F60" s="283"/>
      <c r="G60" s="283"/>
      <c r="H60" s="283"/>
      <c r="I60" s="283"/>
    </row>
    <row r="61" spans="1:9" ht="19.5" customHeight="1">
      <c r="A61" s="163" t="s">
        <v>95</v>
      </c>
      <c r="B61" s="41"/>
      <c r="C61" s="15"/>
      <c r="D61" s="15"/>
      <c r="E61" s="15"/>
      <c r="F61" s="15"/>
      <c r="G61" s="31"/>
      <c r="H61" s="15"/>
      <c r="I61" s="31"/>
    </row>
    <row r="62" spans="1:9" ht="19.5" customHeight="1">
      <c r="A62" s="47" t="s">
        <v>207</v>
      </c>
      <c r="B62" s="41"/>
      <c r="C62" s="15">
        <v>215000</v>
      </c>
      <c r="D62" s="15"/>
      <c r="E62" s="159">
        <v>0</v>
      </c>
      <c r="F62" s="15"/>
      <c r="G62" s="258">
        <v>215000</v>
      </c>
      <c r="H62" s="15"/>
      <c r="I62" s="159">
        <v>0</v>
      </c>
    </row>
    <row r="63" spans="1:9" ht="19.5" customHeight="1">
      <c r="A63" s="47" t="s">
        <v>153</v>
      </c>
      <c r="C63" s="15">
        <v>-481485</v>
      </c>
      <c r="D63" s="258"/>
      <c r="E63" s="159">
        <v>0</v>
      </c>
      <c r="F63" s="258"/>
      <c r="G63" s="258">
        <v>-483683</v>
      </c>
      <c r="H63" s="258"/>
      <c r="I63" s="159">
        <v>0</v>
      </c>
    </row>
    <row r="64" spans="1:9" s="23" customFormat="1" ht="19.5" customHeight="1">
      <c r="A64" s="47" t="s">
        <v>96</v>
      </c>
      <c r="B64" s="40"/>
      <c r="C64" s="159">
        <v>0</v>
      </c>
      <c r="D64" s="258"/>
      <c r="E64" s="258">
        <v>-108500</v>
      </c>
      <c r="F64" s="258"/>
      <c r="G64" s="159">
        <v>0</v>
      </c>
      <c r="H64" s="258"/>
      <c r="I64" s="25">
        <v>-108500</v>
      </c>
    </row>
    <row r="65" spans="1:9" ht="19.5" customHeight="1">
      <c r="A65" s="47" t="s">
        <v>97</v>
      </c>
      <c r="C65" s="258">
        <v>-30603</v>
      </c>
      <c r="D65" s="258"/>
      <c r="E65" s="258">
        <v>-13193</v>
      </c>
      <c r="F65" s="258"/>
      <c r="G65" s="258">
        <v>-1875</v>
      </c>
      <c r="H65" s="258"/>
      <c r="I65" s="159">
        <v>0</v>
      </c>
    </row>
    <row r="66" spans="1:9" ht="19.5" customHeight="1">
      <c r="A66" s="255" t="s">
        <v>185</v>
      </c>
      <c r="C66" s="159">
        <v>0</v>
      </c>
      <c r="D66" s="258"/>
      <c r="E66" s="159">
        <v>0</v>
      </c>
      <c r="F66" s="258"/>
      <c r="G66" s="258">
        <v>300000</v>
      </c>
      <c r="H66" s="258"/>
      <c r="I66" s="159">
        <v>0</v>
      </c>
    </row>
    <row r="67" spans="1:9" ht="19.5" customHeight="1">
      <c r="A67" s="47" t="s">
        <v>98</v>
      </c>
      <c r="C67" s="267">
        <v>-24941</v>
      </c>
      <c r="D67" s="258"/>
      <c r="E67" s="258">
        <v>-1002</v>
      </c>
      <c r="F67" s="258"/>
      <c r="G67" s="258">
        <v>-60</v>
      </c>
      <c r="H67" s="258"/>
      <c r="I67" s="258">
        <v>-924</v>
      </c>
    </row>
    <row r="68" spans="1:9" s="23" customFormat="1" ht="19.5" customHeight="1">
      <c r="A68" s="47" t="s">
        <v>186</v>
      </c>
      <c r="B68" s="42"/>
      <c r="C68" s="267">
        <v>3295</v>
      </c>
      <c r="D68" s="258"/>
      <c r="E68" s="258">
        <v>101</v>
      </c>
      <c r="F68" s="258"/>
      <c r="G68" s="258">
        <v>369910</v>
      </c>
      <c r="H68" s="258"/>
      <c r="I68" s="258">
        <v>101</v>
      </c>
    </row>
    <row r="69" spans="1:9" s="23" customFormat="1" ht="19.5" customHeight="1">
      <c r="A69" s="257" t="s">
        <v>187</v>
      </c>
      <c r="B69" s="42"/>
      <c r="C69" s="258">
        <v>457172</v>
      </c>
      <c r="D69" s="258"/>
      <c r="E69" s="159">
        <v>0</v>
      </c>
      <c r="F69" s="258"/>
      <c r="G69" s="258">
        <v>457172</v>
      </c>
      <c r="H69" s="258"/>
      <c r="I69" s="159">
        <v>0</v>
      </c>
    </row>
    <row r="70" spans="1:9" ht="19.5" customHeight="1">
      <c r="A70" s="47" t="s">
        <v>99</v>
      </c>
      <c r="C70" s="26">
        <v>14845</v>
      </c>
      <c r="D70" s="19"/>
      <c r="E70" s="26">
        <v>15823</v>
      </c>
      <c r="F70" s="258"/>
      <c r="G70" s="26">
        <v>14643</v>
      </c>
      <c r="H70" s="258"/>
      <c r="I70" s="26">
        <v>15798</v>
      </c>
    </row>
    <row r="71" spans="1:9" ht="19.5" customHeight="1">
      <c r="A71" s="162" t="s">
        <v>100</v>
      </c>
      <c r="C71" s="52">
        <f>SUM(C62:C70)</f>
        <v>153283</v>
      </c>
      <c r="D71" s="49"/>
      <c r="E71" s="52">
        <f>SUM(E62:E70)</f>
        <v>-106771</v>
      </c>
      <c r="F71" s="49"/>
      <c r="G71" s="50">
        <f>SUM(G62:G70)</f>
        <v>871107</v>
      </c>
      <c r="H71" s="49"/>
      <c r="I71" s="50">
        <f>SUM(I62:I70)</f>
        <v>-93525</v>
      </c>
    </row>
    <row r="72" spans="1:9" ht="19.5" customHeight="1">
      <c r="A72" s="47"/>
      <c r="C72" s="258"/>
      <c r="D72" s="258"/>
      <c r="E72" s="258"/>
      <c r="F72" s="258"/>
      <c r="G72" s="258"/>
      <c r="H72" s="258"/>
      <c r="I72" s="258"/>
    </row>
    <row r="73" spans="1:9" ht="19.5" customHeight="1">
      <c r="A73" s="163" t="s">
        <v>101</v>
      </c>
      <c r="B73" s="41"/>
      <c r="C73" s="258"/>
      <c r="D73" s="258"/>
      <c r="E73" s="258"/>
      <c r="F73" s="258"/>
      <c r="G73" s="258"/>
      <c r="H73" s="258"/>
      <c r="I73" s="258"/>
    </row>
    <row r="74" spans="1:9" ht="19.5" customHeight="1">
      <c r="A74" s="259" t="s">
        <v>211</v>
      </c>
      <c r="C74" s="159">
        <v>0</v>
      </c>
      <c r="D74" s="258"/>
      <c r="E74" s="159">
        <v>0</v>
      </c>
      <c r="F74" s="258"/>
      <c r="G74" s="258">
        <v>-690200</v>
      </c>
      <c r="H74" s="258"/>
      <c r="I74" s="159">
        <v>0</v>
      </c>
    </row>
    <row r="75" spans="1:9" ht="19.5" customHeight="1">
      <c r="A75" s="259" t="s">
        <v>212</v>
      </c>
      <c r="B75" s="256"/>
      <c r="C75" s="159">
        <v>0</v>
      </c>
      <c r="D75" s="258"/>
      <c r="E75" s="159">
        <v>0</v>
      </c>
      <c r="F75" s="258"/>
      <c r="G75" s="258">
        <v>116986</v>
      </c>
      <c r="H75" s="258"/>
      <c r="I75" s="159">
        <v>0</v>
      </c>
    </row>
    <row r="76" spans="1:9" ht="19.5" customHeight="1">
      <c r="A76" s="47" t="s">
        <v>182</v>
      </c>
      <c r="C76" s="258">
        <v>-140000</v>
      </c>
      <c r="D76" s="258"/>
      <c r="E76" s="159">
        <v>0</v>
      </c>
      <c r="F76" s="258"/>
      <c r="G76" s="258">
        <v>-140000</v>
      </c>
      <c r="H76" s="258"/>
      <c r="I76" s="159">
        <v>0</v>
      </c>
    </row>
    <row r="77" spans="1:9" ht="19.5" customHeight="1">
      <c r="A77" s="47" t="s">
        <v>102</v>
      </c>
      <c r="C77" s="258">
        <v>-648</v>
      </c>
      <c r="D77" s="258"/>
      <c r="E77" s="258">
        <v>-381</v>
      </c>
      <c r="F77" s="258"/>
      <c r="G77" s="258">
        <v>-111</v>
      </c>
      <c r="H77" s="258"/>
      <c r="I77" s="258">
        <v>-102</v>
      </c>
    </row>
    <row r="78" spans="1:9" s="23" customFormat="1" ht="19.5" customHeight="1">
      <c r="A78" s="47" t="s">
        <v>78</v>
      </c>
      <c r="B78" s="39">
        <v>9</v>
      </c>
      <c r="C78" s="159">
        <v>0</v>
      </c>
      <c r="D78" s="258"/>
      <c r="E78" s="258">
        <v>-121048</v>
      </c>
      <c r="F78" s="32"/>
      <c r="G78" s="260">
        <v>0</v>
      </c>
      <c r="H78" s="32"/>
      <c r="I78" s="258">
        <v>-121048</v>
      </c>
    </row>
    <row r="79" spans="1:9" ht="19.5" customHeight="1">
      <c r="A79" s="162" t="s">
        <v>190</v>
      </c>
      <c r="C79" s="50">
        <f>SUM(C74:C78)</f>
        <v>-140648</v>
      </c>
      <c r="D79" s="49"/>
      <c r="E79" s="50">
        <f>SUM(E74:E78)</f>
        <v>-121429</v>
      </c>
      <c r="F79" s="49"/>
      <c r="G79" s="50">
        <f>SUM(G74:G78)</f>
        <v>-713325</v>
      </c>
      <c r="H79" s="49"/>
      <c r="I79" s="50">
        <f>SUM(I74:I78)</f>
        <v>-121150</v>
      </c>
    </row>
    <row r="80" spans="1:9" ht="19.5" customHeight="1">
      <c r="A80" s="11"/>
      <c r="C80" s="21"/>
      <c r="D80" s="258"/>
      <c r="E80" s="21"/>
      <c r="F80" s="258"/>
      <c r="G80" s="21"/>
      <c r="H80" s="258"/>
      <c r="I80" s="21"/>
    </row>
    <row r="81" spans="1:9" ht="19.5" customHeight="1">
      <c r="A81" s="47" t="s">
        <v>103</v>
      </c>
      <c r="C81" s="10"/>
      <c r="D81" s="258"/>
      <c r="E81" s="10"/>
      <c r="F81" s="258"/>
      <c r="G81" s="10"/>
      <c r="H81" s="258"/>
      <c r="I81" s="10"/>
    </row>
    <row r="82" spans="1:9" ht="19.5" customHeight="1">
      <c r="A82" s="184" t="s">
        <v>104</v>
      </c>
      <c r="C82" s="21">
        <f>C48+C71+C79</f>
        <v>-158470</v>
      </c>
      <c r="D82" s="258"/>
      <c r="E82" s="21">
        <f>E48+E71+E79</f>
        <v>-22877</v>
      </c>
      <c r="F82" s="258"/>
      <c r="G82" s="261">
        <f>G48+G71+G79</f>
        <v>4557</v>
      </c>
      <c r="H82" s="258"/>
      <c r="I82" s="21">
        <v>13306</v>
      </c>
    </row>
    <row r="83" spans="1:9" ht="19.5" customHeight="1">
      <c r="A83" s="47" t="s">
        <v>131</v>
      </c>
      <c r="B83" s="41"/>
      <c r="C83" s="17">
        <v>219</v>
      </c>
      <c r="D83" s="258"/>
      <c r="E83" s="17">
        <v>24243</v>
      </c>
      <c r="F83" s="258"/>
      <c r="G83" s="159">
        <v>0</v>
      </c>
      <c r="H83" s="258"/>
      <c r="I83" s="159">
        <v>0</v>
      </c>
    </row>
    <row r="84" spans="1:9" ht="19.5" customHeight="1">
      <c r="A84" s="162" t="s">
        <v>105</v>
      </c>
      <c r="C84" s="51">
        <f>SUM(C82:C83)</f>
        <v>-158251</v>
      </c>
      <c r="D84" s="49"/>
      <c r="E84" s="51">
        <f>SUM(E82:E83)</f>
        <v>1366</v>
      </c>
      <c r="F84" s="49"/>
      <c r="G84" s="262">
        <f>SUM(G82:G83)</f>
        <v>4557</v>
      </c>
      <c r="H84" s="49"/>
      <c r="I84" s="51">
        <f>SUM(I82:I83)</f>
        <v>13306</v>
      </c>
    </row>
    <row r="85" spans="1:9" ht="19.5" customHeight="1">
      <c r="A85" s="47" t="s">
        <v>106</v>
      </c>
      <c r="C85" s="258">
        <v>197259</v>
      </c>
      <c r="D85" s="258"/>
      <c r="E85" s="258">
        <v>72635</v>
      </c>
      <c r="F85" s="258"/>
      <c r="G85" s="258">
        <v>8476</v>
      </c>
      <c r="H85" s="258"/>
      <c r="I85" s="258">
        <v>18243</v>
      </c>
    </row>
    <row r="86" spans="1:9" ht="19.5" customHeight="1" thickBot="1">
      <c r="A86" s="162" t="s">
        <v>107</v>
      </c>
      <c r="C86" s="48">
        <f>SUM(C84:C85)</f>
        <v>39008</v>
      </c>
      <c r="D86" s="49"/>
      <c r="E86" s="48">
        <f>SUM(E84:E85)</f>
        <v>74001</v>
      </c>
      <c r="F86" s="49"/>
      <c r="G86" s="48">
        <f>SUM(G84:G85)</f>
        <v>13033</v>
      </c>
      <c r="H86" s="49"/>
      <c r="I86" s="48">
        <f>SUM(I84:I85)</f>
        <v>31549</v>
      </c>
    </row>
    <row r="87" spans="1:9" ht="19.5" customHeight="1" thickTop="1">
      <c r="C87" s="258"/>
      <c r="D87" s="258"/>
      <c r="E87" s="258"/>
      <c r="F87" s="258"/>
      <c r="G87" s="258"/>
      <c r="H87" s="258"/>
      <c r="I87" s="258"/>
    </row>
    <row r="88" spans="1:9" ht="19.5" customHeight="1">
      <c r="A88" s="163" t="s">
        <v>108</v>
      </c>
      <c r="C88" s="33"/>
      <c r="D88" s="33"/>
      <c r="E88" s="33"/>
      <c r="F88" s="33"/>
      <c r="G88" s="33"/>
      <c r="H88" s="33"/>
      <c r="I88" s="33"/>
    </row>
    <row r="89" spans="1:9" ht="19.5" customHeight="1">
      <c r="A89" s="47" t="s">
        <v>196</v>
      </c>
      <c r="C89" s="166">
        <v>7179</v>
      </c>
      <c r="D89" s="166"/>
      <c r="E89" s="166">
        <v>-4762</v>
      </c>
      <c r="F89" s="166"/>
      <c r="G89" s="166">
        <v>-163</v>
      </c>
      <c r="H89" s="167"/>
      <c r="I89" s="166">
        <v>-311.92529999999999</v>
      </c>
    </row>
    <row r="90" spans="1:9" ht="19.5" customHeight="1">
      <c r="A90" s="47" t="s">
        <v>109</v>
      </c>
      <c r="C90" s="168"/>
      <c r="D90" s="168"/>
      <c r="E90" s="168"/>
      <c r="F90" s="168"/>
      <c r="G90" s="10"/>
      <c r="H90" s="168"/>
      <c r="I90" s="10"/>
    </row>
    <row r="91" spans="1:9" ht="19.5" customHeight="1">
      <c r="A91" s="47" t="s">
        <v>110</v>
      </c>
      <c r="C91" s="168">
        <v>798</v>
      </c>
      <c r="D91" s="166"/>
      <c r="E91" s="168">
        <v>470</v>
      </c>
      <c r="F91" s="166"/>
      <c r="G91" s="33">
        <v>685</v>
      </c>
      <c r="H91" s="166"/>
      <c r="I91" s="168">
        <v>-203.96600000000001</v>
      </c>
    </row>
    <row r="92" spans="1:9" ht="19.5" customHeight="1">
      <c r="A92" s="34"/>
      <c r="B92" s="38"/>
      <c r="C92" s="35"/>
      <c r="D92" s="29"/>
      <c r="E92" s="35"/>
      <c r="F92" s="29"/>
      <c r="G92" s="35"/>
      <c r="H92" s="29"/>
      <c r="I92" s="36"/>
    </row>
    <row r="93" spans="1:9" ht="19.5" customHeight="1">
      <c r="A93" s="10"/>
      <c r="B93" s="43"/>
      <c r="C93" s="10"/>
      <c r="D93" s="10"/>
      <c r="E93" s="10"/>
      <c r="F93" s="10"/>
      <c r="G93" s="10"/>
      <c r="H93" s="37"/>
      <c r="I93" s="37"/>
    </row>
    <row r="94" spans="1:9" ht="19.5" customHeight="1">
      <c r="A94" s="10"/>
      <c r="B94" s="43"/>
      <c r="C94" s="10"/>
      <c r="D94" s="10"/>
      <c r="E94" s="10"/>
      <c r="F94" s="10"/>
      <c r="G94" s="10"/>
      <c r="H94" s="37"/>
      <c r="I94" s="37"/>
    </row>
    <row r="95" spans="1:9" ht="19.5" customHeight="1">
      <c r="A95" s="10"/>
      <c r="B95" s="43"/>
      <c r="C95" s="10"/>
      <c r="D95" s="10"/>
      <c r="E95" s="10"/>
      <c r="F95" s="10"/>
      <c r="G95" s="10"/>
      <c r="H95" s="37"/>
      <c r="I95" s="37"/>
    </row>
    <row r="96" spans="1:9" ht="19.5" customHeight="1">
      <c r="A96" s="10"/>
      <c r="B96" s="43"/>
      <c r="C96" s="10"/>
      <c r="D96" s="10"/>
      <c r="E96" s="10"/>
      <c r="F96" s="10"/>
      <c r="G96" s="10"/>
      <c r="H96" s="37"/>
      <c r="I96" s="37"/>
    </row>
    <row r="101" spans="1:7" ht="19.5" customHeight="1">
      <c r="B101" s="44"/>
      <c r="C101" s="16"/>
      <c r="G101" s="16"/>
    </row>
    <row r="102" spans="1:7" ht="19.5" customHeight="1">
      <c r="A102" s="281"/>
      <c r="B102" s="281"/>
      <c r="C102" s="281"/>
      <c r="D102" s="281"/>
      <c r="E102" s="281"/>
      <c r="F102" s="281"/>
      <c r="G102" s="281"/>
    </row>
  </sheetData>
  <mergeCells count="21">
    <mergeCell ref="G56:I56"/>
    <mergeCell ref="C56:E56"/>
    <mergeCell ref="C58:E58"/>
    <mergeCell ref="G58:I58"/>
    <mergeCell ref="C60:I60"/>
    <mergeCell ref="A102:C102"/>
    <mergeCell ref="D102:G102"/>
    <mergeCell ref="A4:I4"/>
    <mergeCell ref="G5:I5"/>
    <mergeCell ref="C5:E5"/>
    <mergeCell ref="C57:E57"/>
    <mergeCell ref="G57:I57"/>
    <mergeCell ref="C6:E6"/>
    <mergeCell ref="G6:I6"/>
    <mergeCell ref="C7:E7"/>
    <mergeCell ref="G7:I7"/>
    <mergeCell ref="C8:E8"/>
    <mergeCell ref="G8:I8"/>
    <mergeCell ref="C10:I10"/>
    <mergeCell ref="C55:E55"/>
    <mergeCell ref="G55:I55"/>
  </mergeCells>
  <pageMargins left="0.8" right="0.8" top="0.48" bottom="0.4" header="0.5" footer="0.5"/>
  <pageSetup paperSize="9" scale="66" firstPageNumber="9" fitToHeight="0" orientation="portrait" useFirstPageNumber="1" r:id="rId1"/>
  <headerFooter alignWithMargins="0">
    <oddFooter>&amp;L&amp;"Times New Roman,Regular"&amp;11  The accompanying notes from an integral part of the interim financial statements.
&amp;C&amp;"Times New Roman,Regular"&amp;11&amp;P</oddFooter>
  </headerFooter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2" ma:contentTypeDescription="Create a new document." ma:contentTypeScope="" ma:versionID="7443c2c312fc2d6255911fd12090c517">
  <xsd:schema xmlns:xsd="http://www.w3.org/2001/XMLSchema" xmlns:xs="http://www.w3.org/2001/XMLSchema" xmlns:p="http://schemas.microsoft.com/office/2006/metadata/properties" xmlns:ns2="f6ba49b0-bcda-4796-8236-5b5cc1493ace" xmlns:ns3="05716746-add9-412a-97a9-1b5167d151a3" targetNamespace="http://schemas.microsoft.com/office/2006/metadata/properties" ma:root="true" ma:fieldsID="07f490290ce7330d48193669f21784d4" ns2:_="" ns3:_="">
    <xsd:import namespace="f6ba49b0-bcda-4796-8236-5b5cc1493ace"/>
    <xsd:import namespace="05716746-add9-412a-97a9-1b5167d151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AEDAEA-C285-46A8-8E36-E67207DDAB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D33C90-05E5-4AED-B285-EE36A33A2B42}">
  <ds:schemaRefs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f6ba49b0-bcda-4796-8236-5b5cc1493ace"/>
    <ds:schemaRef ds:uri="http://www.w3.org/XML/1998/namespace"/>
    <ds:schemaRef ds:uri="05716746-add9-412a-97a9-1b5167d151a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AD7F2E8-2883-4AE5-A7E6-27FC8F9C8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      </vt:lpstr>
      <vt:lpstr>BS</vt:lpstr>
      <vt:lpstr>income 3 months</vt:lpstr>
      <vt:lpstr>Consolidated</vt:lpstr>
      <vt:lpstr>Company</vt:lpstr>
      <vt:lpstr>CF</vt:lpstr>
      <vt:lpstr>BS!Print_Area</vt:lpstr>
      <vt:lpstr>CF!Print_Area</vt:lpstr>
      <vt:lpstr>Company!Print_Area</vt:lpstr>
      <vt:lpstr>Consolidated!Print_Area</vt:lpstr>
      <vt:lpstr>'income 3 months'!Print_Area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xxxxxx</dc:creator>
  <cp:keywords/>
  <dc:description/>
  <cp:lastModifiedBy>Saisamorn, Chimyoo</cp:lastModifiedBy>
  <cp:revision/>
  <cp:lastPrinted>2022-05-12T08:38:29Z</cp:lastPrinted>
  <dcterms:created xsi:type="dcterms:W3CDTF">2001-04-30T02:06:01Z</dcterms:created>
  <dcterms:modified xsi:type="dcterms:W3CDTF">2022-05-12T08:38:34Z</dcterms:modified>
  <cp:category/>
  <cp:contentStatus/>
</cp:coreProperties>
</file>