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patsamon.c.FNSPLC\Desktop\FNS_Y'2024\งบENG_31.12.2024\"/>
    </mc:Choice>
  </mc:AlternateContent>
  <bookViews>
    <workbookView xWindow="28695" yWindow="-105" windowWidth="29025" windowHeight="15705" tabRatio="693" firstSheet="1" activeTab="1"/>
  </bookViews>
  <sheets>
    <sheet name="      " sheetId="1" state="hidden" r:id="rId1"/>
    <sheet name="BS 7-9" sheetId="20" r:id="rId2"/>
    <sheet name="PL 10-11" sheetId="34" r:id="rId3"/>
    <sheet name="Consolidated 12-13" sheetId="35" r:id="rId4"/>
    <sheet name="Company 14-15" sheetId="36" r:id="rId5"/>
    <sheet name="CF 16-18" sheetId="37" r:id="rId6"/>
  </sheets>
  <definedNames>
    <definedName name="_GoBack" localSheetId="5">'CF 16-18'!#REF!</definedName>
    <definedName name="AS2DocOpenMode" hidden="1">"AS2DocumentEdit"</definedName>
    <definedName name="_xlnm.Print_Area" localSheetId="1">'BS 7-9'!$A$1:$J$111</definedName>
    <definedName name="_xlnm.Print_Area" localSheetId="5">'CF 16-18'!$A$1:$I$161</definedName>
    <definedName name="_xlnm.Print_Area" localSheetId="4">'Company 14-15'!$A$1:$M$55</definedName>
    <definedName name="_xlnm.Print_Area" localSheetId="3">'Consolidated 12-13'!$A$1:$W$72</definedName>
    <definedName name="_xlnm.Print_Area" localSheetId="2">'PL 10-11'!$A$1:$I$88</definedName>
    <definedName name="Z_71F08C2D_A392_4E43_8C71_7A0315E603E3_.wvu.PrintArea" localSheetId="3" hidden="1">'Consolidated 12-13'!$A$1:$S$3</definedName>
  </definedNames>
  <calcPr calcId="191028"/>
  <customWorkbookViews>
    <customWorkbookView name="wiamwong - Personal View" guid="{A82D49EB-A25D-4520-9E5A-28478E33FF16}" mergeInterval="0" personalView="1" maximized="1" xWindow="1" yWindow="1" windowWidth="1280" windowHeight="804" tabRatio="693" activeSheetId="6"/>
    <customWorkbookView name="Nvanichabull - Personal View" guid="{777C3DCA-DB29-4D4A-B955-242E20546123}" mergeInterval="0" personalView="1" maximized="1" xWindow="1" yWindow="1" windowWidth="1280" windowHeight="783" tabRatio="693" activeSheetId="6" showComments="commIndAndComment"/>
    <customWorkbookView name="pyenpensuk - Personal View" guid="{BEF176AB-5F77-4CE8-B3EC-B5F59335502B}" mergeInterval="0" personalView="1" maximized="1" xWindow="1" yWindow="1" windowWidth="1280" windowHeight="783" tabRatio="693" activeSheetId="6" showComments="commIndAndComment"/>
    <customWorkbookView name="sguardsang - Personal View" guid="{023D5389-0C50-47D1-A88C-CC8DB0B04D83}" mergeInterval="0" personalView="1" maximized="1" xWindow="1" yWindow="1" windowWidth="1280" windowHeight="783" tabRatio="693" activeSheetId="6"/>
    <customWorkbookView name="Spakdeesaneha - Personal View" guid="{389C49A3-3074-4B57-9936-4A93891C35E1}" mergeInterval="0" personalView="1" maximized="1" xWindow="1" yWindow="1" windowWidth="1280" windowHeight="785" tabRatio="693" activeSheetId="6" showComments="commIndAndComment"/>
    <customWorkbookView name="Sriamporn Guardsang - Personal View" guid="{A4695C2D-4B51-4EDA-A343-D1C23B45E9CF}" mergeInterval="0" personalView="1" maximized="1" windowWidth="1148" windowHeight="654" tabRatio="849" activeSheetId="7"/>
    <customWorkbookView name="Prapai Pehnoon - Personal View" guid="{14F2CB60-0B6E-4A74-B9D9-FA75EECB80F8}" mergeInterval="0" personalView="1" maximized="1" windowWidth="1276" windowHeight="769" tabRatio="849" activeSheetId="7" showComments="commIndAndComment"/>
    <customWorkbookView name="Deloitte Touche Tohmatsu - Personal View" guid="{71F08C2D-A392-4E43-8C71-7A0315E603E3}" mergeInterval="0" personalView="1" maximized="1" windowWidth="1148" windowHeight="609" tabRatio="849" activeSheetId="2"/>
    <customWorkbookView name="Ampai  Suttiboriharnkul (Open)_x000a_ - Personal View" guid="{6D8DA1E2-E683-4EF8-8323-F59E6D53EF58}" mergeInterval="0" personalView="1" maximized="1" xWindow="1" yWindow="1" windowWidth="1024" windowHeight="548" tabRatio="693" activeSheetId="6" showComments="commIndAndComment"/>
    <customWorkbookView name="vsirichaipanich - Personal View" guid="{B1903EBB-F2B2-482F-8522-EFC6A62EFE29}" mergeInterval="0" personalView="1" maximized="1" xWindow="1" yWindow="1" windowWidth="1024" windowHeight="548" tabRatio="693" activeSheetId="6" showComments="commIndAndComment"/>
    <customWorkbookView name="prasert - Personal View" guid="{88D99024-9974-4C2C-AD31-DE47EDB57561}" mergeInterval="0" personalView="1" maximized="1" windowWidth="1020" windowHeight="569" tabRatio="693" activeSheetId="2"/>
    <customWorkbookView name="SomthawinCharatthany - Personal View" guid="{E2C5A292-1F08-4011-B7CD-B2C1CB9ECC1B}" mergeInterval="0" personalView="1" maximized="1" windowWidth="1020" windowHeight="578" tabRatio="693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3" i="37" l="1"/>
  <c r="E73" i="37"/>
  <c r="G73" i="37"/>
  <c r="I73" i="37"/>
  <c r="W53" i="35" l="1"/>
  <c r="W58" i="35"/>
  <c r="W59" i="35"/>
  <c r="I135" i="37" l="1"/>
  <c r="G135" i="37"/>
  <c r="E135" i="37"/>
  <c r="C135" i="37"/>
  <c r="S69" i="35"/>
  <c r="W69" i="35" s="1"/>
  <c r="S66" i="35"/>
  <c r="W66" i="35" s="1"/>
  <c r="S65" i="35"/>
  <c r="W65" i="35" s="1"/>
  <c r="J25" i="20"/>
  <c r="H25" i="20"/>
  <c r="F25" i="20"/>
  <c r="D25" i="20"/>
  <c r="C54" i="35" l="1"/>
  <c r="E54" i="35"/>
  <c r="G54" i="35"/>
  <c r="I54" i="35"/>
  <c r="K54" i="35"/>
  <c r="M54" i="35"/>
  <c r="O54" i="35"/>
  <c r="Q54" i="35"/>
  <c r="S54" i="35"/>
  <c r="U54" i="35"/>
  <c r="W54" i="35" l="1"/>
  <c r="I69" i="34"/>
  <c r="G69" i="34"/>
  <c r="C69" i="34"/>
  <c r="E69" i="34"/>
  <c r="S33" i="35"/>
  <c r="S23" i="35"/>
  <c r="S18" i="35"/>
  <c r="S17" i="35"/>
  <c r="S13" i="35"/>
  <c r="K18" i="36"/>
  <c r="K19" i="36" s="1"/>
  <c r="I18" i="36"/>
  <c r="I19" i="36" s="1"/>
  <c r="G18" i="36"/>
  <c r="G19" i="36" s="1"/>
  <c r="E18" i="36"/>
  <c r="E19" i="36" s="1"/>
  <c r="C18" i="36"/>
  <c r="C19" i="36"/>
  <c r="M44" i="36" l="1"/>
  <c r="C45" i="36"/>
  <c r="E45" i="36"/>
  <c r="G45" i="36"/>
  <c r="I45" i="36"/>
  <c r="K45" i="36"/>
  <c r="U67" i="35"/>
  <c r="O67" i="35"/>
  <c r="M67" i="35"/>
  <c r="G67" i="35"/>
  <c r="E67" i="35"/>
  <c r="C67" i="35"/>
  <c r="U60" i="35"/>
  <c r="U62" i="35" s="1"/>
  <c r="Q60" i="35"/>
  <c r="Q62" i="35" s="1"/>
  <c r="O60" i="35"/>
  <c r="O62" i="35" s="1"/>
  <c r="M60" i="35"/>
  <c r="M62" i="35" s="1"/>
  <c r="K60" i="35"/>
  <c r="K62" i="35" s="1"/>
  <c r="I60" i="35"/>
  <c r="I62" i="35" s="1"/>
  <c r="G60" i="35"/>
  <c r="G62" i="35" s="1"/>
  <c r="E60" i="35"/>
  <c r="E62" i="35" s="1"/>
  <c r="C60" i="35"/>
  <c r="C62" i="35" s="1"/>
  <c r="S60" i="35" l="1"/>
  <c r="S62" i="35" s="1"/>
  <c r="M45" i="36"/>
  <c r="Q67" i="35" l="1"/>
  <c r="K67" i="35"/>
  <c r="K71" i="35" s="1"/>
  <c r="M16" i="36"/>
  <c r="S49" i="35"/>
  <c r="U24" i="35"/>
  <c r="Q24" i="35"/>
  <c r="O24" i="35"/>
  <c r="M24" i="35"/>
  <c r="K24" i="35"/>
  <c r="I24" i="35"/>
  <c r="G24" i="35"/>
  <c r="E24" i="35"/>
  <c r="C24" i="35"/>
  <c r="C19" i="35"/>
  <c r="E19" i="35"/>
  <c r="G19" i="35"/>
  <c r="K19" i="35"/>
  <c r="I19" i="35"/>
  <c r="M19" i="35"/>
  <c r="O19" i="35"/>
  <c r="Q19" i="35"/>
  <c r="U19" i="35"/>
  <c r="W17" i="35"/>
  <c r="W23" i="35"/>
  <c r="W24" i="35" s="1"/>
  <c r="K31" i="35" l="1"/>
  <c r="S30" i="35"/>
  <c r="W30" i="35" s="1"/>
  <c r="S19" i="35"/>
  <c r="S24" i="35"/>
  <c r="I67" i="35"/>
  <c r="I71" i="35" s="1"/>
  <c r="K26" i="35"/>
  <c r="M26" i="35"/>
  <c r="O26" i="35"/>
  <c r="I26" i="35"/>
  <c r="U26" i="35"/>
  <c r="Q26" i="35"/>
  <c r="G26" i="35"/>
  <c r="E26" i="35"/>
  <c r="C26" i="35"/>
  <c r="S26" i="35" l="1"/>
  <c r="W26" i="35" s="1"/>
  <c r="I94" i="37"/>
  <c r="G94" i="37"/>
  <c r="E94" i="37"/>
  <c r="C94" i="37"/>
  <c r="G50" i="36"/>
  <c r="E50" i="36"/>
  <c r="C50" i="36"/>
  <c r="M41" i="36"/>
  <c r="G24" i="36"/>
  <c r="E24" i="36"/>
  <c r="E28" i="36" s="1"/>
  <c r="C24" i="36"/>
  <c r="M26" i="36"/>
  <c r="M17" i="36"/>
  <c r="M18" i="36" s="1"/>
  <c r="M19" i="36" s="1"/>
  <c r="M12" i="36"/>
  <c r="Q71" i="35"/>
  <c r="O71" i="35"/>
  <c r="M71" i="35"/>
  <c r="G71" i="35"/>
  <c r="E71" i="35"/>
  <c r="C71" i="35"/>
  <c r="S67" i="35"/>
  <c r="W62" i="35"/>
  <c r="W60" i="35"/>
  <c r="W49" i="35"/>
  <c r="I62" i="34"/>
  <c r="G62" i="34"/>
  <c r="E62" i="34"/>
  <c r="C62" i="34"/>
  <c r="I33" i="34"/>
  <c r="G33" i="34"/>
  <c r="E33" i="34"/>
  <c r="C33" i="34"/>
  <c r="I21" i="34"/>
  <c r="G21" i="34"/>
  <c r="E21" i="34"/>
  <c r="C21" i="34"/>
  <c r="J106" i="20"/>
  <c r="J108" i="20" s="1"/>
  <c r="H106" i="20"/>
  <c r="H108" i="20" s="1"/>
  <c r="F106" i="20"/>
  <c r="F108" i="20" s="1"/>
  <c r="D106" i="20"/>
  <c r="D108" i="20" s="1"/>
  <c r="J81" i="20"/>
  <c r="H81" i="20"/>
  <c r="F81" i="20"/>
  <c r="D81" i="20"/>
  <c r="J71" i="20"/>
  <c r="H71" i="20"/>
  <c r="F71" i="20"/>
  <c r="D71" i="20"/>
  <c r="J41" i="20"/>
  <c r="H41" i="20"/>
  <c r="F41" i="20"/>
  <c r="D41" i="20"/>
  <c r="C35" i="34" l="1"/>
  <c r="C39" i="34" s="1"/>
  <c r="C41" i="34" s="1"/>
  <c r="C45" i="34" s="1"/>
  <c r="G35" i="34"/>
  <c r="G39" i="34" s="1"/>
  <c r="G41" i="34" s="1"/>
  <c r="G45" i="34" s="1"/>
  <c r="G78" i="34" s="1"/>
  <c r="G54" i="36"/>
  <c r="W67" i="35"/>
  <c r="I35" i="34"/>
  <c r="I39" i="34" s="1"/>
  <c r="I41" i="34" s="1"/>
  <c r="I45" i="34" s="1"/>
  <c r="H83" i="20"/>
  <c r="I70" i="34"/>
  <c r="E35" i="34"/>
  <c r="E39" i="34" s="1"/>
  <c r="E41" i="34" s="1"/>
  <c r="E45" i="34" s="1"/>
  <c r="G70" i="34"/>
  <c r="J43" i="20"/>
  <c r="D43" i="20"/>
  <c r="D83" i="20"/>
  <c r="D110" i="20" s="1"/>
  <c r="H43" i="20"/>
  <c r="J83" i="20"/>
  <c r="J110" i="20" s="1"/>
  <c r="F43" i="20"/>
  <c r="C54" i="36"/>
  <c r="E54" i="36"/>
  <c r="G28" i="36"/>
  <c r="C28" i="36"/>
  <c r="S71" i="35"/>
  <c r="C70" i="34"/>
  <c r="E70" i="34"/>
  <c r="H110" i="20"/>
  <c r="F83" i="20"/>
  <c r="F110" i="20" s="1"/>
  <c r="U31" i="35"/>
  <c r="U35" i="35" s="1"/>
  <c r="E78" i="34" l="1"/>
  <c r="S29" i="35" s="1"/>
  <c r="M22" i="36"/>
  <c r="I78" i="34"/>
  <c r="C41" i="37"/>
  <c r="C78" i="34"/>
  <c r="C73" i="34"/>
  <c r="C83" i="34" s="1"/>
  <c r="G41" i="37"/>
  <c r="E73" i="34"/>
  <c r="E83" i="34" s="1"/>
  <c r="I73" i="34"/>
  <c r="I83" i="34" s="1"/>
  <c r="I24" i="36"/>
  <c r="K50" i="36"/>
  <c r="K54" i="36" s="1"/>
  <c r="G73" i="34"/>
  <c r="G83" i="34" s="1"/>
  <c r="I50" i="36"/>
  <c r="K24" i="36"/>
  <c r="K28" i="36" s="1"/>
  <c r="M23" i="36"/>
  <c r="O31" i="35"/>
  <c r="M31" i="35"/>
  <c r="G31" i="35"/>
  <c r="G35" i="35" s="1"/>
  <c r="E31" i="35"/>
  <c r="C31" i="35"/>
  <c r="M50" i="36" l="1"/>
  <c r="I54" i="36"/>
  <c r="M54" i="36" s="1"/>
  <c r="I28" i="36"/>
  <c r="M24" i="36"/>
  <c r="M28" i="36" s="1"/>
  <c r="W33" i="35"/>
  <c r="W18" i="35"/>
  <c r="W19" i="35"/>
  <c r="K35" i="35"/>
  <c r="M35" i="35"/>
  <c r="E35" i="35"/>
  <c r="C35" i="35"/>
  <c r="Q31" i="35"/>
  <c r="Q35" i="35" s="1"/>
  <c r="O35" i="35"/>
  <c r="W13" i="35"/>
  <c r="E41" i="37" l="1"/>
  <c r="I41" i="37"/>
  <c r="E77" i="37" l="1"/>
  <c r="E140" i="37" s="1"/>
  <c r="E142" i="37" s="1"/>
  <c r="I77" i="37"/>
  <c r="I140" i="37" s="1"/>
  <c r="I142" i="37" s="1"/>
  <c r="C77" i="37" l="1"/>
  <c r="C140" i="37" l="1"/>
  <c r="C142" i="37" s="1"/>
  <c r="G77" i="37"/>
  <c r="G140" i="37" s="1"/>
  <c r="G142" i="37" s="1"/>
  <c r="I31" i="35" l="1"/>
  <c r="I35" i="35" l="1"/>
  <c r="S35" i="35" s="1"/>
  <c r="S31" i="35"/>
  <c r="W29" i="35"/>
  <c r="W31" i="35" l="1"/>
  <c r="W35" i="35" s="1"/>
  <c r="W71" i="35" l="1"/>
  <c r="U71" i="35"/>
</calcChain>
</file>

<file path=xl/sharedStrings.xml><?xml version="1.0" encoding="utf-8"?>
<sst xmlns="http://schemas.openxmlformats.org/spreadsheetml/2006/main" count="542" uniqueCount="313">
  <si>
    <t>FNS Holdings Public Company Limited and its Subsidiaries</t>
  </si>
  <si>
    <t>Statement of financial position</t>
  </si>
  <si>
    <t>Consolidated</t>
  </si>
  <si>
    <t>Separate</t>
  </si>
  <si>
    <t>financial statements</t>
  </si>
  <si>
    <t>31 December</t>
  </si>
  <si>
    <t>Assets</t>
  </si>
  <si>
    <t>Note</t>
  </si>
  <si>
    <t xml:space="preserve"> </t>
  </si>
  <si>
    <t>(in thousand Baht)</t>
  </si>
  <si>
    <t>Current assets</t>
  </si>
  <si>
    <t>Cash and cash equivalents</t>
  </si>
  <si>
    <t>Other current financial assets</t>
  </si>
  <si>
    <t>Other current assets</t>
  </si>
  <si>
    <t>Total current assets</t>
  </si>
  <si>
    <t>Non-current assets</t>
  </si>
  <si>
    <t>Other non-current financial assets</t>
  </si>
  <si>
    <t>Investment in subsidiaries</t>
  </si>
  <si>
    <t>Goodwill</t>
  </si>
  <si>
    <t>Other intangible assets other than goodwill</t>
  </si>
  <si>
    <t>Deferred tax assets</t>
  </si>
  <si>
    <t xml:space="preserve">Other non-current assets </t>
  </si>
  <si>
    <t>Total non-current assets</t>
  </si>
  <si>
    <t>Total assets</t>
  </si>
  <si>
    <t>Liabilities and equity</t>
  </si>
  <si>
    <t>Current liabilities</t>
  </si>
  <si>
    <t>Current portion of long-term debentures</t>
  </si>
  <si>
    <t>Current portion of lease liabilities</t>
  </si>
  <si>
    <t>Other current liabilities</t>
  </si>
  <si>
    <t>Total current liabilities</t>
  </si>
  <si>
    <t>Non-current liabilities</t>
  </si>
  <si>
    <t>Long-term debentures</t>
  </si>
  <si>
    <t>Lease liabilities</t>
  </si>
  <si>
    <t>Non-current provisions for employee benefits</t>
  </si>
  <si>
    <t>Total non-current liabilities</t>
  </si>
  <si>
    <t>Total liabilities</t>
  </si>
  <si>
    <t>Equity</t>
  </si>
  <si>
    <t xml:space="preserve">Share capital </t>
  </si>
  <si>
    <t xml:space="preserve">   Authorised share capital</t>
  </si>
  <si>
    <t xml:space="preserve">   Issued and paid-up share capital</t>
  </si>
  <si>
    <t>Share premium on ordinary shares</t>
  </si>
  <si>
    <t>Retained earnings</t>
  </si>
  <si>
    <t xml:space="preserve">   Appropriated </t>
  </si>
  <si>
    <t xml:space="preserve">      Legal reserve</t>
  </si>
  <si>
    <t>Other components of equity</t>
  </si>
  <si>
    <t>Total equity</t>
  </si>
  <si>
    <t>Total liabilities and equity</t>
  </si>
  <si>
    <t xml:space="preserve">Statement of comprehensive income </t>
  </si>
  <si>
    <t>Income</t>
  </si>
  <si>
    <t>Other income</t>
  </si>
  <si>
    <t>Total income</t>
  </si>
  <si>
    <t>Expenses</t>
  </si>
  <si>
    <t>Servicing and administrative expenses</t>
  </si>
  <si>
    <t>Total expenses</t>
  </si>
  <si>
    <t>Finance costs</t>
  </si>
  <si>
    <t>using equity method</t>
  </si>
  <si>
    <t>Gain on disposal of building and equipment</t>
  </si>
  <si>
    <t>Items that will be reclassified subsequently to profit or loss</t>
  </si>
  <si>
    <t>Exchange differences on translating financial statements</t>
  </si>
  <si>
    <t>Total items that will be reclassified subsequently to profit or loss</t>
  </si>
  <si>
    <t>Other comprehensive income for the year, net of tax</t>
  </si>
  <si>
    <t xml:space="preserve">Statement of changes in equity </t>
  </si>
  <si>
    <t xml:space="preserve">Share of other </t>
  </si>
  <si>
    <t>Issued and</t>
  </si>
  <si>
    <t xml:space="preserve">Gain on dilution </t>
  </si>
  <si>
    <t>income of associates</t>
  </si>
  <si>
    <t>paid-up</t>
  </si>
  <si>
    <t>Share premium</t>
  </si>
  <si>
    <t>of investment</t>
  </si>
  <si>
    <t>and joint venture</t>
  </si>
  <si>
    <t>Total</t>
  </si>
  <si>
    <t>share capital</t>
  </si>
  <si>
    <t xml:space="preserve">on ordinary shares </t>
  </si>
  <si>
    <t>Legal reserve</t>
  </si>
  <si>
    <t>Unappropriated</t>
  </si>
  <si>
    <t>in an associate</t>
  </si>
  <si>
    <t>equity</t>
  </si>
  <si>
    <t>Transactions with owners, recorded directly in equity</t>
  </si>
  <si>
    <t xml:space="preserve">    Dividends</t>
  </si>
  <si>
    <t>Total transactions with owners, recorded directly in equity</t>
  </si>
  <si>
    <t>Transfer to legal reserve</t>
  </si>
  <si>
    <t xml:space="preserve">   Profit for the year</t>
  </si>
  <si>
    <t>Comprehensive income for the year</t>
  </si>
  <si>
    <t xml:space="preserve">   Other comprehensive income</t>
  </si>
  <si>
    <t>Total comprehensive income for the year</t>
  </si>
  <si>
    <t xml:space="preserve">Statement of cash flows </t>
  </si>
  <si>
    <t>Cash flows from operating activities</t>
  </si>
  <si>
    <t>Depreciation and amortisation</t>
  </si>
  <si>
    <t>Amortisation of discounts on investment in debt instruments</t>
  </si>
  <si>
    <t>Loss on write-off of building and equipment</t>
  </si>
  <si>
    <t>Loss on write-off of intangible assets</t>
  </si>
  <si>
    <t>Dividend income</t>
  </si>
  <si>
    <t>Interest income</t>
  </si>
  <si>
    <t>Changes in operating assets and liabilities</t>
  </si>
  <si>
    <t>Financial assets</t>
  </si>
  <si>
    <t>Other non-current assets</t>
  </si>
  <si>
    <t>Interest received</t>
  </si>
  <si>
    <t>Interest paid</t>
  </si>
  <si>
    <t>Income tax paid</t>
  </si>
  <si>
    <t>Cash flows from investing activities</t>
  </si>
  <si>
    <t>Proceeds from disposal of digital tokens</t>
  </si>
  <si>
    <t>Acquisition of investment in other non-current financial assets</t>
  </si>
  <si>
    <t>Proceeds from disposal of investment in other non-current financial assets</t>
  </si>
  <si>
    <t>Acquisition of investment in associates</t>
  </si>
  <si>
    <t>Proceeds from disposal of building and equipment</t>
  </si>
  <si>
    <t>Acquisition of equipment and intangible assets</t>
  </si>
  <si>
    <t>Dividend received</t>
  </si>
  <si>
    <t>Cash flows from financing activities</t>
  </si>
  <si>
    <t>Repayment of short-term debentures</t>
  </si>
  <si>
    <t>Repayment of long-term debentures</t>
  </si>
  <si>
    <t>Proceeds from long-term debentures</t>
  </si>
  <si>
    <t>Payment of lease liabilities</t>
  </si>
  <si>
    <t>Dividend paid</t>
  </si>
  <si>
    <t xml:space="preserve">   exchange rate changes</t>
  </si>
  <si>
    <t xml:space="preserve">Cash and cash equivalents at 1 January  </t>
  </si>
  <si>
    <t xml:space="preserve">Cash and cash equivalents at 31 December  </t>
  </si>
  <si>
    <t>Non-cash transactions</t>
  </si>
  <si>
    <t>Year ended 31 December</t>
  </si>
  <si>
    <t>Other comprehensive income from discontinued operation</t>
  </si>
  <si>
    <t xml:space="preserve">   for the year, net of tax</t>
  </si>
  <si>
    <t>Income tax from discontinued operation</t>
  </si>
  <si>
    <t>Year ended 31 December 2023</t>
  </si>
  <si>
    <t>Balance at 1 January 2023</t>
  </si>
  <si>
    <t>Balance at 31 December 2023</t>
  </si>
  <si>
    <t>Service income receivables from related parties</t>
  </si>
  <si>
    <t>Trade and other current receivables</t>
  </si>
  <si>
    <t>Current portion of lease receivables</t>
  </si>
  <si>
    <t>Short-term loans to other parties</t>
  </si>
  <si>
    <t>Real estate development for sale</t>
  </si>
  <si>
    <t>Inventories</t>
  </si>
  <si>
    <t>Lease receivables</t>
  </si>
  <si>
    <t>Land held for development</t>
  </si>
  <si>
    <t>Investment properties</t>
  </si>
  <si>
    <t>Deposits</t>
  </si>
  <si>
    <t>Short-term borrowings from financial institutions</t>
  </si>
  <si>
    <t>Trade and other current payables</t>
  </si>
  <si>
    <t>Current portion of long-term borrowings from financial institutions</t>
  </si>
  <si>
    <t>Current portion of long-term borrowings from other parties</t>
  </si>
  <si>
    <t>Corporate income tax payable</t>
  </si>
  <si>
    <t>Deposits and advances from customers</t>
  </si>
  <si>
    <t>Current portion of provisions for guarantee of lease agreement</t>
  </si>
  <si>
    <t>Non-current payables</t>
  </si>
  <si>
    <t>Long-term borrowings from financial institutions</t>
  </si>
  <si>
    <t>Other non-current liabilities</t>
  </si>
  <si>
    <t xml:space="preserve">    (691,710,880 ordinary shares, par value at Baht 5 per share)</t>
  </si>
  <si>
    <t xml:space="preserve">    (500,651,065 ordinary shares, par value at Baht 5 per share)</t>
  </si>
  <si>
    <t>Equity attributable to owners of the parent</t>
  </si>
  <si>
    <t>Non-controlling interests</t>
  </si>
  <si>
    <t>Cost of health and wellness</t>
  </si>
  <si>
    <t>Distribution costs</t>
  </si>
  <si>
    <t>Revenue from sale of real estate</t>
  </si>
  <si>
    <t>Revenue from rental and rendering of services</t>
  </si>
  <si>
    <t>Revenue from management of real estate</t>
  </si>
  <si>
    <t>Revenue from health and wellness</t>
  </si>
  <si>
    <t>Gain on measurement of investment in associate before business acquisition</t>
  </si>
  <si>
    <t>Gain on bargain purchase</t>
  </si>
  <si>
    <t xml:space="preserve">   Owners of the parent</t>
  </si>
  <si>
    <t xml:space="preserve">   Non-controlling interests</t>
  </si>
  <si>
    <t>Total comprehensive income attributable to:</t>
  </si>
  <si>
    <t>attributable to</t>
  </si>
  <si>
    <t>owners of</t>
  </si>
  <si>
    <t>the parent</t>
  </si>
  <si>
    <t>Non-</t>
  </si>
  <si>
    <t>controlling</t>
  </si>
  <si>
    <t>interests</t>
  </si>
  <si>
    <t xml:space="preserve">  Contributions by and distributions to owners of the parent</t>
  </si>
  <si>
    <t xml:space="preserve">Acquisition of non-controlling interests </t>
  </si>
  <si>
    <t>Acquisition of investment properties</t>
  </si>
  <si>
    <t>Increase in deposits pledged as collateral</t>
  </si>
  <si>
    <t>Acquisition of subsidiaries, net of cash acquired</t>
  </si>
  <si>
    <t>Proceeds from issue of ordinary shares</t>
  </si>
  <si>
    <t>Other comprehensive income</t>
  </si>
  <si>
    <t xml:space="preserve">Share of other comprehensive income of associates and </t>
  </si>
  <si>
    <t>Continuing operation</t>
  </si>
  <si>
    <t>Discontinued operation</t>
  </si>
  <si>
    <t>comprehensive</t>
  </si>
  <si>
    <t xml:space="preserve">Net cash (used in) from investing activities  </t>
  </si>
  <si>
    <t xml:space="preserve">Net cash from (used in) financing activities  </t>
  </si>
  <si>
    <t>Short-term borrowings from other parties</t>
  </si>
  <si>
    <t>Consolidated financial statements</t>
  </si>
  <si>
    <t>Separate financial statements</t>
  </si>
  <si>
    <t>Advance from related parties</t>
  </si>
  <si>
    <t>Short-term loans to related parties</t>
  </si>
  <si>
    <t>Loss on measurement of financial assets</t>
  </si>
  <si>
    <t>Contract assets - current</t>
  </si>
  <si>
    <t>Deposits from investment agreement</t>
  </si>
  <si>
    <t>Impairment loss on investments</t>
  </si>
  <si>
    <t>Tax expense</t>
  </si>
  <si>
    <t>6</t>
  </si>
  <si>
    <t>9, 10</t>
  </si>
  <si>
    <t>Proceeds from advance from related parties</t>
  </si>
  <si>
    <t>Transfer of other non-current financial assets from a related party</t>
  </si>
  <si>
    <t>Proceeds from short-term borrowings from financial institutions</t>
  </si>
  <si>
    <t>Repayment of long-term borrowings from financial institutions</t>
  </si>
  <si>
    <t>Proceeds from long-term borrowings from financial institutions</t>
  </si>
  <si>
    <t>Proceeds of short-term borrowings from other parties</t>
  </si>
  <si>
    <t>Repayment of short-term borrowings from other parties</t>
  </si>
  <si>
    <t>Proceeds from payable from a transfer of right agreement to receive cash inflow</t>
  </si>
  <si>
    <t xml:space="preserve">Lease receivables </t>
  </si>
  <si>
    <t xml:space="preserve">Proceeds from disposal of investment in subsidiaries </t>
  </si>
  <si>
    <t xml:space="preserve">Payment for transaction cost of long-term borrowings </t>
  </si>
  <si>
    <t xml:space="preserve">Payment for transaction cost of long-term debentures </t>
  </si>
  <si>
    <t>Payable for acquisition of investment properties</t>
  </si>
  <si>
    <t xml:space="preserve">Payable for acquisition of intangible assets </t>
  </si>
  <si>
    <t>Year ended 31 December 2024</t>
  </si>
  <si>
    <t>Balance at 1 January 2024</t>
  </si>
  <si>
    <t>Balance at 31 December 2024</t>
  </si>
  <si>
    <t>(Restated)</t>
  </si>
  <si>
    <t>8, 14</t>
  </si>
  <si>
    <t>10, 14</t>
  </si>
  <si>
    <t>11, 14</t>
  </si>
  <si>
    <t>5, 15</t>
  </si>
  <si>
    <t xml:space="preserve">Current portion of payables from a transfer of right agreement </t>
  </si>
  <si>
    <t xml:space="preserve">   to receive cash inflow  </t>
  </si>
  <si>
    <t>Deferred tax liabilities</t>
  </si>
  <si>
    <t>Revenue from investment</t>
  </si>
  <si>
    <t>Revenue from related parties</t>
  </si>
  <si>
    <t>Other expenses</t>
  </si>
  <si>
    <t>Impairment loss on investment</t>
  </si>
  <si>
    <t>Net loss on investments</t>
  </si>
  <si>
    <t>4, 5</t>
  </si>
  <si>
    <t>Expected credit loss</t>
  </si>
  <si>
    <t>(Loss) profit before income tax expense</t>
  </si>
  <si>
    <t>(Loss) profit for the year from continuing operations</t>
  </si>
  <si>
    <t>(Loss) profit for the year</t>
  </si>
  <si>
    <t xml:space="preserve">(Loss) profit from operating activities </t>
  </si>
  <si>
    <r>
      <t xml:space="preserve">Basic (loss) earnings per share </t>
    </r>
    <r>
      <rPr>
        <b/>
        <i/>
        <sz val="11"/>
        <rFont val="Times New Roman"/>
        <family val="1"/>
      </rPr>
      <t>(in Baht)</t>
    </r>
  </si>
  <si>
    <t>(Loss) profit attributable to:</t>
  </si>
  <si>
    <t>Fair value</t>
  </si>
  <si>
    <t>reserve</t>
  </si>
  <si>
    <t>Translation</t>
  </si>
  <si>
    <t>of equity</t>
  </si>
  <si>
    <t>Other components</t>
  </si>
  <si>
    <t>Cash flows from operating activities (continue)</t>
  </si>
  <si>
    <t>Cash flows from financing activities (continue)</t>
  </si>
  <si>
    <t xml:space="preserve">  Contributions by and distributions to owners</t>
  </si>
  <si>
    <t xml:space="preserve"> Total contributions by and distributions to owners</t>
  </si>
  <si>
    <t>Short-term borrowings from related parties</t>
  </si>
  <si>
    <t>Pledged bank deposits</t>
  </si>
  <si>
    <t>Retained earnings (deficit)</t>
  </si>
  <si>
    <t>Gain on disposal of investment in associate</t>
  </si>
  <si>
    <t>(Loss) profit for the year from discontinued operations, net of tax</t>
  </si>
  <si>
    <t>Items that will not be reclassified subsequently to profit or loss</t>
  </si>
  <si>
    <t>Total items that will not be reclassified subsequently to profit or loss</t>
  </si>
  <si>
    <t xml:space="preserve">    Issue of ordinary shares</t>
  </si>
  <si>
    <t xml:space="preserve">   Profit (loss) for the year (Restated)</t>
  </si>
  <si>
    <t xml:space="preserve">    Acquisition of non-controlling interests </t>
  </si>
  <si>
    <t xml:space="preserve">        with a change in control</t>
  </si>
  <si>
    <t xml:space="preserve">  Changes in ownership interests in subsidiaries</t>
  </si>
  <si>
    <t xml:space="preserve">  Total changes in ownership interests in subsidiaries</t>
  </si>
  <si>
    <t xml:space="preserve">  Total contributions by and distributions to owners of the parent</t>
  </si>
  <si>
    <t xml:space="preserve">    The loss of control in subsidiaries</t>
  </si>
  <si>
    <t>Transfer to retained earnings</t>
  </si>
  <si>
    <t>Gain on investments in equity instruments designated at FVOCI</t>
  </si>
  <si>
    <t>Gain on remeasurements of defined benefit plans</t>
  </si>
  <si>
    <t xml:space="preserve">   Loss for the year</t>
  </si>
  <si>
    <t>Advanced to related parties</t>
  </si>
  <si>
    <t xml:space="preserve">Proceeds from disposal of investment in associates </t>
  </si>
  <si>
    <t>Proceeds from short-term borrowings from related parties</t>
  </si>
  <si>
    <t>9, 14</t>
  </si>
  <si>
    <t>Land, building and equipment</t>
  </si>
  <si>
    <t>10, 15</t>
  </si>
  <si>
    <t>17</t>
  </si>
  <si>
    <t>Transfer to retain earnings</t>
  </si>
  <si>
    <t>Impairment loss on right-of-use assets</t>
  </si>
  <si>
    <t>Impairment loss on goodwill</t>
  </si>
  <si>
    <t>Gain on disposal of investment properties</t>
  </si>
  <si>
    <t>Loss (gain) on write-off of right-of-use assets</t>
  </si>
  <si>
    <t>Other expense</t>
  </si>
  <si>
    <t>Provision from rental guarantee</t>
  </si>
  <si>
    <t>Proceeds from disposal of investment properties</t>
  </si>
  <si>
    <t>Proceeds from change in ownership interest in subsidiaries</t>
  </si>
  <si>
    <t xml:space="preserve">   without a change in control</t>
  </si>
  <si>
    <t xml:space="preserve">   with a change in control</t>
  </si>
  <si>
    <t>Proceeds from long-term borrowings from other party</t>
  </si>
  <si>
    <t>Repayment of short-term borrowings from other party</t>
  </si>
  <si>
    <t>Proceeds of payable from a transfer of right agreement to receive cash inflow</t>
  </si>
  <si>
    <t>Short-term borrowings to related parties</t>
  </si>
  <si>
    <t xml:space="preserve">Payable for acquisition of investment in associates </t>
  </si>
  <si>
    <t>Payment from loss on controlling interest</t>
  </si>
  <si>
    <t>Continuing operations</t>
  </si>
  <si>
    <t>16</t>
  </si>
  <si>
    <t>4, 5, 21</t>
  </si>
  <si>
    <t>Gain on exchange rate</t>
  </si>
  <si>
    <t>Share of profit of associates accounted for using equity method</t>
  </si>
  <si>
    <t xml:space="preserve">Investment in associates </t>
  </si>
  <si>
    <t>accounted for using equity method</t>
  </si>
  <si>
    <t>Adjustments to reconcile (loss) to cash receipts (payments)</t>
  </si>
  <si>
    <t>Discontinued operations</t>
  </si>
  <si>
    <t xml:space="preserve">Net cash (used in) from operating activities </t>
  </si>
  <si>
    <t xml:space="preserve">  (Deficit) unappropriated </t>
  </si>
  <si>
    <t>Right-of-use assets</t>
  </si>
  <si>
    <t>Advanced payment for investment properties</t>
  </si>
  <si>
    <t>Advanced payment for land, building and equipment</t>
  </si>
  <si>
    <t>Payable for acquisition of land, building and equipment</t>
  </si>
  <si>
    <t>Transfer of inventories to land, building and equipment</t>
  </si>
  <si>
    <t>Transfer of investment properties to land, building and equipment</t>
  </si>
  <si>
    <t>Non-current assets held for sale</t>
  </si>
  <si>
    <t>Current provisions for employee benefits</t>
  </si>
  <si>
    <t>Net gain on investments</t>
  </si>
  <si>
    <t>Loss on disposal of investment in subsidiaries</t>
  </si>
  <si>
    <t>Loss on disposal of investment in associates</t>
  </si>
  <si>
    <t>Loss on impairment of goodwill</t>
  </si>
  <si>
    <t>Net (gain) loss on investments</t>
  </si>
  <si>
    <t>(Gain) loss on disposal of investment in subsidiaries</t>
  </si>
  <si>
    <t>(Gain) loss on disposal of investment in associates</t>
  </si>
  <si>
    <t>Gain from derecognition of financial liabilities</t>
  </si>
  <si>
    <t>Loss from discontinued operation, net of tax</t>
  </si>
  <si>
    <t>Net cash (used in) generated from operations</t>
  </si>
  <si>
    <t>Net (decrease) increase in cash and cash equivalents, before effect of</t>
  </si>
  <si>
    <t>Net (decrease) increase in cash and cash equivalents</t>
  </si>
  <si>
    <t xml:space="preserve">Receivable from disposal of investment in associates </t>
  </si>
  <si>
    <t xml:space="preserve">Downstream transaction of associate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</si>
</sst>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41" formatCode="_(* #,##0_);_(* \(#,##0\);_(* &quot;-&quot;_);_(@_)"/>
    <numFmt numFmtId="43" formatCode="_(* #,##0.00_);_(* \(#,##0.00\);_(* &quot;-&quot;??_);_(@_)"/>
    <numFmt numFmtId="164" formatCode="#,##0.00\ ;\(#,##0.00\)"/>
    <numFmt numFmtId="165" formatCode="#,##0;\(#,##0\)"/>
    <numFmt numFmtId="166" formatCode="\$#,##0.00;\(\$#,##0.00\)"/>
    <numFmt numFmtId="167" formatCode="\$#,##0;\(\$#,##0\)"/>
    <numFmt numFmtId="168" formatCode="_(* #,##0_);_(* \(#,##0\);_(* &quot;-&quot;??_);_(@_)"/>
    <numFmt numFmtId="169" formatCode="_(* #,##0_);_(* \(#,##0\);_(* &quot;-&quot;????_);_(@_)"/>
    <numFmt numFmtId="170" formatCode="_(* #,##0_);_(* \(#,##0\);_(* &quot;-&quot;?????_);_(@_)"/>
    <numFmt numFmtId="171" formatCode="* #,##0_);* \(#,##0\);&quot;-&quot;??_);@"/>
    <numFmt numFmtId="172" formatCode="_ * #,##0.00_ ;_ * \-#,##0.00_ ;_ * &quot;-&quot;??_ ;_ @_ "/>
    <numFmt numFmtId="173" formatCode="* \(#,##0\);* #,##0_);&quot;-&quot;??_);@"/>
    <numFmt numFmtId="174" formatCode="_(* #,##0_);_(* \(#,##0\);_(* &quot;-&quot;???_);_(@_)"/>
    <numFmt numFmtId="175" formatCode="0.0%"/>
    <numFmt numFmtId="176" formatCode="_(* #,##0.0000_);_(* \(#,##0.0000\);_(* &quot;-&quot;????_);_(@_)"/>
    <numFmt numFmtId="177" formatCode="_-* #,##0.00_-;\-* #,##0.00_-;_-* &quot;-&quot;??_-;_-@_-"/>
    <numFmt numFmtId="178" formatCode="0.00_)"/>
    <numFmt numFmtId="179" formatCode="0%_);\(0%\)"/>
  </numFmts>
  <fonts count="70">
    <font>
      <sz val="14"/>
      <name val="Angsana New"/>
      <family val="1"/>
      <charset val="222"/>
    </font>
    <font>
      <sz val="11"/>
      <color theme="1"/>
      <name val="Calibri"/>
      <family val="2"/>
      <scheme val="minor"/>
    </font>
    <font>
      <sz val="10"/>
      <name val="ApFont"/>
    </font>
    <font>
      <sz val="10"/>
      <name val="Times New Roman"/>
      <family val="1"/>
    </font>
    <font>
      <sz val="14"/>
      <name val="Cordia New"/>
      <family val="2"/>
    </font>
    <font>
      <sz val="14"/>
      <name val="AngsanaUPC"/>
      <family val="1"/>
    </font>
    <font>
      <sz val="10"/>
      <name val="Arial"/>
      <family val="2"/>
    </font>
    <font>
      <sz val="14"/>
      <name val="Angsana New"/>
      <family val="1"/>
      <charset val="222"/>
    </font>
    <font>
      <sz val="8"/>
      <name val="Times New Roman"/>
      <family val="1"/>
    </font>
    <font>
      <sz val="14"/>
      <name val="AngsanaUPC"/>
      <family val="1"/>
    </font>
    <font>
      <sz val="7"/>
      <name val="Small Fonts"/>
      <family val="2"/>
    </font>
    <font>
      <sz val="14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charset val="222"/>
      <scheme val="minor"/>
    </font>
    <font>
      <sz val="11"/>
      <color theme="1"/>
      <name val="Times New Roman"/>
      <family val="1"/>
    </font>
    <font>
      <sz val="11"/>
      <name val="Angsana New"/>
      <family val="1"/>
    </font>
    <font>
      <b/>
      <sz val="14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14"/>
      <name val="Times New Roman"/>
      <family val="1"/>
    </font>
    <font>
      <u/>
      <sz val="11"/>
      <name val="Times New Roman"/>
      <family val="1"/>
    </font>
    <font>
      <sz val="13"/>
      <name val="Times New Roman"/>
      <family val="1"/>
    </font>
    <font>
      <sz val="12"/>
      <name val="Times New Roman"/>
      <family val="1"/>
    </font>
    <font>
      <sz val="15"/>
      <name val="Angsana New"/>
      <family val="1"/>
    </font>
    <font>
      <b/>
      <sz val="9.5"/>
      <color rgb="FF00338D"/>
      <name val="Arial"/>
      <family val="2"/>
    </font>
    <font>
      <sz val="9.5"/>
      <color rgb="FF00338D"/>
      <name val="Arial"/>
      <family val="2"/>
    </font>
    <font>
      <b/>
      <i/>
      <sz val="12"/>
      <name val="Times New Roman"/>
      <family val="1"/>
    </font>
    <font>
      <i/>
      <sz val="8"/>
      <name val="Times New Roman"/>
      <family val="1"/>
    </font>
    <font>
      <i/>
      <sz val="12"/>
      <name val="Times New Roman"/>
      <family val="1"/>
    </font>
    <font>
      <i/>
      <sz val="11"/>
      <color theme="1"/>
      <name val="Times New Roman"/>
      <family val="1"/>
    </font>
    <font>
      <i/>
      <sz val="15"/>
      <name val="Angsana New"/>
      <family val="1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4"/>
      <name val="AngsanaUPC"/>
      <family val="1"/>
      <charset val="22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2"/>
      <name val="Tms Rmn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8"/>
      <name val="Arial"/>
      <family val="2"/>
      <charset val="222"/>
    </font>
    <font>
      <b/>
      <sz val="12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sz val="11"/>
      <color indexed="19"/>
      <name val="Calibri"/>
      <family val="2"/>
    </font>
    <font>
      <b/>
      <i/>
      <sz val="16"/>
      <name val="Helv"/>
      <charset val="222"/>
    </font>
    <font>
      <b/>
      <sz val="11"/>
      <color indexed="63"/>
      <name val="Calibri"/>
      <family val="2"/>
    </font>
    <font>
      <sz val="11"/>
      <color indexed="8"/>
      <name val="Times New Roman"/>
      <family val="1"/>
    </font>
    <font>
      <b/>
      <sz val="18"/>
      <color indexed="62"/>
      <name val="Cambria"/>
      <family val="2"/>
    </font>
    <font>
      <b/>
      <sz val="24"/>
      <name val="AngsanaUPC"/>
      <family val="1"/>
      <charset val="222"/>
    </font>
    <font>
      <u/>
      <sz val="14"/>
      <color indexed="12"/>
      <name val="CordiaUPC"/>
      <family val="2"/>
      <charset val="222"/>
    </font>
    <font>
      <u/>
      <sz val="14"/>
      <color indexed="36"/>
      <name val="CordiaUPC"/>
      <family val="2"/>
      <charset val="222"/>
    </font>
    <font>
      <sz val="12"/>
      <name val="นูลมรผ"/>
    </font>
    <font>
      <sz val="14"/>
      <name val="CordiaUPC"/>
      <family val="2"/>
      <charset val="222"/>
    </font>
    <font>
      <b/>
      <sz val="16"/>
      <name val="AngsanaUPC"/>
      <family val="1"/>
      <charset val="22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5"/>
      <color theme="1"/>
      <name val="Angsana New"/>
      <family val="1"/>
    </font>
  </fonts>
  <fills count="3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uble">
        <color rgb="FF000000"/>
      </bottom>
      <diagonal/>
    </border>
    <border>
      <left/>
      <right/>
      <top style="double">
        <color rgb="FF000000"/>
      </top>
      <bottom style="double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</borders>
  <cellStyleXfs count="220">
    <xf numFmtId="0" fontId="0" fillId="0" borderId="0"/>
    <xf numFmtId="4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172" fontId="3" fillId="0" borderId="0" applyFont="0" applyFill="0" applyBorder="0" applyAlignment="0" applyProtection="0"/>
    <xf numFmtId="4" fontId="2" fillId="0" borderId="0" applyFont="0" applyFill="0" applyBorder="0" applyAlignment="0" applyProtection="0"/>
    <xf numFmtId="4" fontId="2" fillId="0" borderId="0" applyFont="0" applyFill="0" applyBorder="0" applyAlignment="0" applyProtection="0"/>
    <xf numFmtId="165" fontId="3" fillId="0" borderId="0"/>
    <xf numFmtId="173" fontId="3" fillId="0" borderId="0" applyFill="0" applyBorder="0" applyProtection="0"/>
    <xf numFmtId="173" fontId="3" fillId="0" borderId="1" applyFill="0" applyProtection="0"/>
    <xf numFmtId="173" fontId="3" fillId="0" borderId="2" applyFill="0" applyProtection="0"/>
    <xf numFmtId="166" fontId="3" fillId="0" borderId="0"/>
    <xf numFmtId="171" fontId="3" fillId="0" borderId="0" applyFill="0" applyBorder="0" applyProtection="0"/>
    <xf numFmtId="171" fontId="3" fillId="0" borderId="1" applyFill="0" applyProtection="0"/>
    <xf numFmtId="171" fontId="3" fillId="0" borderId="2" applyFill="0" applyProtection="0"/>
    <xf numFmtId="167" fontId="3" fillId="0" borderId="0"/>
    <xf numFmtId="37" fontId="10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5" fillId="0" borderId="0"/>
    <xf numFmtId="0" fontId="4" fillId="0" borderId="0"/>
    <xf numFmtId="0" fontId="4" fillId="0" borderId="0"/>
    <xf numFmtId="9" fontId="7" fillId="0" borderId="0" applyFont="0" applyFill="0" applyBorder="0" applyAlignment="0" applyProtection="0"/>
    <xf numFmtId="0" fontId="5" fillId="0" borderId="0"/>
    <xf numFmtId="4" fontId="2" fillId="0" borderId="0" applyFont="0" applyFill="0" applyBorder="0" applyAlignment="0" applyProtection="0"/>
    <xf numFmtId="0" fontId="6" fillId="0" borderId="0"/>
    <xf numFmtId="172" fontId="3" fillId="0" borderId="0" applyFont="0" applyFill="0" applyBorder="0" applyAlignment="0" applyProtection="0"/>
    <xf numFmtId="4" fontId="2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5" fillId="0" borderId="0"/>
    <xf numFmtId="0" fontId="6" fillId="0" borderId="0"/>
    <xf numFmtId="0" fontId="6" fillId="0" borderId="0"/>
    <xf numFmtId="9" fontId="3" fillId="0" borderId="0" applyFont="0" applyFill="0" applyBorder="0" applyAlignment="0" applyProtection="0"/>
    <xf numFmtId="0" fontId="5" fillId="0" borderId="0"/>
    <xf numFmtId="43" fontId="6" fillId="0" borderId="0" applyFont="0" applyFill="0" applyBorder="0" applyAlignment="0" applyProtection="0"/>
    <xf numFmtId="0" fontId="36" fillId="3" borderId="0" applyNumberFormat="0" applyBorder="0" applyAlignment="0" applyProtection="0"/>
    <xf numFmtId="0" fontId="36" fillId="4" borderId="0" applyNumberFormat="0" applyBorder="0" applyAlignment="0" applyProtection="0"/>
    <xf numFmtId="0" fontId="36" fillId="5" borderId="0" applyNumberFormat="0" applyBorder="0" applyAlignment="0" applyProtection="0"/>
    <xf numFmtId="0" fontId="36" fillId="6" borderId="0" applyNumberFormat="0" applyBorder="0" applyAlignment="0" applyProtection="0"/>
    <xf numFmtId="0" fontId="36" fillId="7" borderId="0" applyNumberFormat="0" applyBorder="0" applyAlignment="0" applyProtection="0"/>
    <xf numFmtId="0" fontId="36" fillId="5" borderId="0" applyNumberFormat="0" applyBorder="0" applyAlignment="0" applyProtection="0"/>
    <xf numFmtId="0" fontId="36" fillId="7" borderId="0" applyNumberFormat="0" applyBorder="0" applyAlignment="0" applyProtection="0"/>
    <xf numFmtId="0" fontId="36" fillId="4" borderId="0" applyNumberFormat="0" applyBorder="0" applyAlignment="0" applyProtection="0"/>
    <xf numFmtId="0" fontId="36" fillId="8" borderId="0" applyNumberFormat="0" applyBorder="0" applyAlignment="0" applyProtection="0"/>
    <xf numFmtId="0" fontId="36" fillId="9" borderId="0" applyNumberFormat="0" applyBorder="0" applyAlignment="0" applyProtection="0"/>
    <xf numFmtId="0" fontId="36" fillId="7" borderId="0" applyNumberFormat="0" applyBorder="0" applyAlignment="0" applyProtection="0"/>
    <xf numFmtId="0" fontId="36" fillId="5" borderId="0" applyNumberFormat="0" applyBorder="0" applyAlignment="0" applyProtection="0"/>
    <xf numFmtId="0" fontId="37" fillId="7" borderId="0" applyNumberFormat="0" applyBorder="0" applyAlignment="0" applyProtection="0"/>
    <xf numFmtId="0" fontId="37" fillId="10" borderId="0" applyNumberFormat="0" applyBorder="0" applyAlignment="0" applyProtection="0"/>
    <xf numFmtId="0" fontId="37" fillId="11" borderId="0" applyNumberFormat="0" applyBorder="0" applyAlignment="0" applyProtection="0"/>
    <xf numFmtId="0" fontId="37" fillId="9" borderId="0" applyNumberFormat="0" applyBorder="0" applyAlignment="0" applyProtection="0"/>
    <xf numFmtId="0" fontId="37" fillId="7" borderId="0" applyNumberFormat="0" applyBorder="0" applyAlignment="0" applyProtection="0"/>
    <xf numFmtId="0" fontId="37" fillId="4" borderId="0" applyNumberFormat="0" applyBorder="0" applyAlignment="0" applyProtection="0"/>
    <xf numFmtId="9" fontId="38" fillId="0" borderId="0"/>
    <xf numFmtId="0" fontId="37" fillId="12" borderId="0" applyNumberFormat="0" applyBorder="0" applyAlignment="0" applyProtection="0"/>
    <xf numFmtId="0" fontId="37" fillId="10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4" borderId="0" applyNumberFormat="0" applyBorder="0" applyAlignment="0" applyProtection="0"/>
    <xf numFmtId="0" fontId="37" fillId="15" borderId="0" applyNumberFormat="0" applyBorder="0" applyAlignment="0" applyProtection="0"/>
    <xf numFmtId="0" fontId="39" fillId="16" borderId="0" applyNumberFormat="0" applyBorder="0" applyAlignment="0" applyProtection="0"/>
    <xf numFmtId="0" fontId="40" fillId="17" borderId="11" applyNumberFormat="0" applyAlignment="0" applyProtection="0"/>
    <xf numFmtId="0" fontId="41" fillId="18" borderId="12" applyNumberFormat="0" applyAlignment="0" applyProtection="0"/>
    <xf numFmtId="43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177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7" borderId="0" applyNumberFormat="0" applyBorder="0" applyAlignment="0" applyProtection="0"/>
    <xf numFmtId="38" fontId="45" fillId="19" borderId="0" applyNumberFormat="0" applyBorder="0" applyAlignment="0" applyProtection="0"/>
    <xf numFmtId="0" fontId="46" fillId="0" borderId="13" applyNumberFormat="0" applyAlignment="0" applyProtection="0">
      <alignment horizontal="left" vertical="center"/>
    </xf>
    <xf numFmtId="0" fontId="46" fillId="0" borderId="4">
      <alignment horizontal="left" vertical="center"/>
    </xf>
    <xf numFmtId="14" fontId="33" fillId="20" borderId="14">
      <alignment horizontal="center" vertical="center" wrapText="1"/>
    </xf>
    <xf numFmtId="0" fontId="47" fillId="0" borderId="15" applyNumberFormat="0" applyFill="0" applyAlignment="0" applyProtection="0"/>
    <xf numFmtId="0" fontId="48" fillId="0" borderId="16" applyNumberFormat="0" applyFill="0" applyAlignment="0" applyProtection="0"/>
    <xf numFmtId="0" fontId="49" fillId="0" borderId="17" applyNumberFormat="0" applyFill="0" applyAlignment="0" applyProtection="0"/>
    <xf numFmtId="0" fontId="49" fillId="0" borderId="0" applyNumberFormat="0" applyFill="0" applyBorder="0" applyAlignment="0" applyProtection="0"/>
    <xf numFmtId="14" fontId="33" fillId="20" borderId="14">
      <alignment horizontal="center" vertical="center" wrapText="1"/>
    </xf>
    <xf numFmtId="10" fontId="45" fillId="21" borderId="10" applyNumberFormat="0" applyBorder="0" applyAlignment="0" applyProtection="0"/>
    <xf numFmtId="0" fontId="50" fillId="8" borderId="11" applyNumberFormat="0" applyAlignment="0" applyProtection="0"/>
    <xf numFmtId="0" fontId="50" fillId="8" borderId="11" applyNumberFormat="0" applyAlignment="0" applyProtection="0"/>
    <xf numFmtId="0" fontId="50" fillId="8" borderId="11" applyNumberFormat="0" applyAlignment="0" applyProtection="0"/>
    <xf numFmtId="0" fontId="51" fillId="0" borderId="18" applyNumberFormat="0" applyFill="0" applyAlignment="0" applyProtection="0"/>
    <xf numFmtId="0" fontId="52" fillId="8" borderId="0" applyNumberFormat="0" applyBorder="0" applyAlignment="0" applyProtection="0"/>
    <xf numFmtId="178" fontId="53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6" fillId="5" borderId="19" applyNumberFormat="0" applyFont="0" applyAlignment="0" applyProtection="0"/>
    <xf numFmtId="0" fontId="54" fillId="17" borderId="20" applyNumberFormat="0" applyAlignment="0" applyProtection="0"/>
    <xf numFmtId="40" fontId="55" fillId="22" borderId="0">
      <alignment horizontal="right"/>
    </xf>
    <xf numFmtId="179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" fontId="6" fillId="0" borderId="9" applyNumberFormat="0" applyFill="0" applyAlignment="0" applyProtection="0">
      <alignment horizontal="center" vertical="center"/>
    </xf>
    <xf numFmtId="1" fontId="6" fillId="0" borderId="9" applyNumberFormat="0" applyFill="0" applyAlignment="0" applyProtection="0">
      <alignment horizontal="center" vertical="center"/>
    </xf>
    <xf numFmtId="1" fontId="6" fillId="0" borderId="9" applyNumberFormat="0" applyFill="0" applyAlignment="0" applyProtection="0">
      <alignment horizontal="center" vertical="center"/>
    </xf>
    <xf numFmtId="0" fontId="35" fillId="0" borderId="0" applyFill="0" applyBorder="0" applyProtection="0">
      <alignment horizontal="left" vertical="top"/>
    </xf>
    <xf numFmtId="0" fontId="56" fillId="0" borderId="0" applyNumberFormat="0" applyFill="0" applyBorder="0" applyAlignment="0" applyProtection="0"/>
    <xf numFmtId="3" fontId="57" fillId="0" borderId="21">
      <alignment horizontal="center"/>
    </xf>
    <xf numFmtId="0" fontId="51" fillId="0" borderId="0" applyNumberFormat="0" applyFill="0" applyBorder="0" applyAlignment="0" applyProtection="0"/>
    <xf numFmtId="43" fontId="4" fillId="0" borderId="0" applyFont="0" applyFill="0" applyBorder="0" applyAlignment="0" applyProtection="0"/>
    <xf numFmtId="0" fontId="58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9" fontId="60" fillId="0" borderId="0" applyFont="0" applyFill="0" applyBorder="0" applyAlignment="0" applyProtection="0"/>
    <xf numFmtId="0" fontId="61" fillId="0" borderId="0"/>
    <xf numFmtId="0" fontId="60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60" fillId="0" borderId="0"/>
    <xf numFmtId="0" fontId="5" fillId="0" borderId="0"/>
    <xf numFmtId="0" fontId="5" fillId="0" borderId="0"/>
    <xf numFmtId="0" fontId="6" fillId="0" borderId="0"/>
    <xf numFmtId="37" fontId="6" fillId="0" borderId="0"/>
    <xf numFmtId="1" fontId="62" fillId="0" borderId="0" applyFill="0" applyBorder="0" applyProtection="0">
      <alignment horizontal="center"/>
    </xf>
    <xf numFmtId="4" fontId="63" fillId="8" borderId="22" applyNumberFormat="0" applyProtection="0">
      <alignment vertical="center"/>
    </xf>
    <xf numFmtId="4" fontId="64" fillId="2" borderId="22" applyNumberFormat="0" applyProtection="0">
      <alignment vertical="center"/>
    </xf>
    <xf numFmtId="4" fontId="63" fillId="2" borderId="22" applyNumberFormat="0" applyProtection="0">
      <alignment horizontal="left" vertical="center" indent="1"/>
    </xf>
    <xf numFmtId="0" fontId="63" fillId="2" borderId="22" applyNumberFormat="0" applyProtection="0">
      <alignment horizontal="left" vertical="top" indent="1"/>
    </xf>
    <xf numFmtId="4" fontId="63" fillId="23" borderId="0" applyNumberFormat="0" applyProtection="0">
      <alignment horizontal="left" vertical="center" indent="1"/>
    </xf>
    <xf numFmtId="4" fontId="65" fillId="9" borderId="22" applyNumberFormat="0" applyProtection="0">
      <alignment horizontal="right" vertical="center"/>
    </xf>
    <xf numFmtId="4" fontId="65" fillId="4" borderId="22" applyNumberFormat="0" applyProtection="0">
      <alignment horizontal="right" vertical="center"/>
    </xf>
    <xf numFmtId="4" fontId="65" fillId="15" borderId="22" applyNumberFormat="0" applyProtection="0">
      <alignment horizontal="right" vertical="center"/>
    </xf>
    <xf numFmtId="4" fontId="65" fillId="11" borderId="22" applyNumberFormat="0" applyProtection="0">
      <alignment horizontal="right" vertical="center"/>
    </xf>
    <xf numFmtId="4" fontId="65" fillId="24" borderId="22" applyNumberFormat="0" applyProtection="0">
      <alignment horizontal="right" vertical="center"/>
    </xf>
    <xf numFmtId="4" fontId="65" fillId="10" borderId="22" applyNumberFormat="0" applyProtection="0">
      <alignment horizontal="right" vertical="center"/>
    </xf>
    <xf numFmtId="4" fontId="65" fillId="25" borderId="22" applyNumberFormat="0" applyProtection="0">
      <alignment horizontal="right" vertical="center"/>
    </xf>
    <xf numFmtId="4" fontId="65" fillId="26" borderId="22" applyNumberFormat="0" applyProtection="0">
      <alignment horizontal="right" vertical="center"/>
    </xf>
    <xf numFmtId="4" fontId="65" fillId="27" borderId="22" applyNumberFormat="0" applyProtection="0">
      <alignment horizontal="right" vertical="center"/>
    </xf>
    <xf numFmtId="4" fontId="63" fillId="28" borderId="23" applyNumberFormat="0" applyProtection="0">
      <alignment horizontal="left" vertical="center" indent="1"/>
    </xf>
    <xf numFmtId="4" fontId="65" fillId="29" borderId="0" applyNumberFormat="0" applyProtection="0">
      <alignment horizontal="left" vertical="center" indent="1"/>
    </xf>
    <xf numFmtId="4" fontId="66" fillId="30" borderId="0" applyNumberFormat="0" applyProtection="0">
      <alignment horizontal="left" vertical="center" indent="1"/>
    </xf>
    <xf numFmtId="4" fontId="65" fillId="31" borderId="22" applyNumberFormat="0" applyProtection="0">
      <alignment horizontal="right" vertical="center"/>
    </xf>
    <xf numFmtId="4" fontId="65" fillId="29" borderId="0" applyNumberFormat="0" applyProtection="0">
      <alignment horizontal="left" vertical="center" indent="1"/>
    </xf>
    <xf numFmtId="4" fontId="65" fillId="23" borderId="0" applyNumberFormat="0" applyProtection="0">
      <alignment horizontal="left" vertical="center" indent="1"/>
    </xf>
    <xf numFmtId="0" fontId="6" fillId="30" borderId="22" applyNumberFormat="0" applyProtection="0">
      <alignment horizontal="left" vertical="center" indent="1"/>
    </xf>
    <xf numFmtId="0" fontId="6" fillId="30" borderId="22" applyNumberFormat="0" applyProtection="0">
      <alignment horizontal="left" vertical="top" indent="1"/>
    </xf>
    <xf numFmtId="0" fontId="6" fillId="23" borderId="22" applyNumberFormat="0" applyProtection="0">
      <alignment horizontal="left" vertical="center" indent="1"/>
    </xf>
    <xf numFmtId="0" fontId="6" fillId="23" borderId="22" applyNumberFormat="0" applyProtection="0">
      <alignment horizontal="left" vertical="top" indent="1"/>
    </xf>
    <xf numFmtId="0" fontId="6" fillId="32" borderId="22" applyNumberFormat="0" applyProtection="0">
      <alignment horizontal="left" vertical="center" indent="1"/>
    </xf>
    <xf numFmtId="0" fontId="6" fillId="32" borderId="22" applyNumberFormat="0" applyProtection="0">
      <alignment horizontal="left" vertical="top" indent="1"/>
    </xf>
    <xf numFmtId="0" fontId="6" fillId="33" borderId="22" applyNumberFormat="0" applyProtection="0">
      <alignment horizontal="left" vertical="center" indent="1"/>
    </xf>
    <xf numFmtId="0" fontId="6" fillId="33" borderId="22" applyNumberFormat="0" applyProtection="0">
      <alignment horizontal="left" vertical="top" indent="1"/>
    </xf>
    <xf numFmtId="4" fontId="65" fillId="21" borderId="22" applyNumberFormat="0" applyProtection="0">
      <alignment vertical="center"/>
    </xf>
    <xf numFmtId="4" fontId="67" fillId="21" borderId="22" applyNumberFormat="0" applyProtection="0">
      <alignment vertical="center"/>
    </xf>
    <xf numFmtId="4" fontId="65" fillId="21" borderId="22" applyNumberFormat="0" applyProtection="0">
      <alignment horizontal="left" vertical="center" indent="1"/>
    </xf>
    <xf numFmtId="0" fontId="65" fillId="21" borderId="22" applyNumberFormat="0" applyProtection="0">
      <alignment horizontal="left" vertical="top" indent="1"/>
    </xf>
    <xf numFmtId="4" fontId="65" fillId="29" borderId="22" applyNumberFormat="0" applyProtection="0">
      <alignment horizontal="right" vertical="center"/>
    </xf>
    <xf numFmtId="4" fontId="67" fillId="29" borderId="22" applyNumberFormat="0" applyProtection="0">
      <alignment horizontal="right" vertical="center"/>
    </xf>
    <xf numFmtId="4" fontId="65" fillId="31" borderId="22" applyNumberFormat="0" applyProtection="0">
      <alignment horizontal="left" vertical="center" indent="1"/>
    </xf>
    <xf numFmtId="0" fontId="65" fillId="23" borderId="22" applyNumberFormat="0" applyProtection="0">
      <alignment horizontal="left" vertical="top" indent="1"/>
    </xf>
    <xf numFmtId="4" fontId="68" fillId="34" borderId="0" applyNumberFormat="0" applyProtection="0">
      <alignment horizontal="left" vertical="center" indent="1"/>
    </xf>
    <xf numFmtId="4" fontId="34" fillId="29" borderId="22" applyNumberFormat="0" applyProtection="0">
      <alignment horizontal="right" vertical="center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7" fontId="4" fillId="0" borderId="0" applyFont="0" applyFill="0" applyBorder="0" applyAlignment="0" applyProtection="0"/>
    <xf numFmtId="0" fontId="6" fillId="0" borderId="0"/>
    <xf numFmtId="0" fontId="6" fillId="0" borderId="0"/>
    <xf numFmtId="177" fontId="15" fillId="0" borderId="0" applyFont="0" applyFill="0" applyBorder="0" applyAlignment="0" applyProtection="0"/>
    <xf numFmtId="0" fontId="15" fillId="0" borderId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172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5" fillId="0" borderId="0"/>
    <xf numFmtId="0" fontId="6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  <xf numFmtId="177" fontId="1" fillId="0" borderId="0" applyFont="0" applyFill="0" applyBorder="0" applyAlignment="0" applyProtection="0"/>
    <xf numFmtId="0" fontId="1" fillId="0" borderId="0"/>
    <xf numFmtId="9" fontId="1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4" fillId="0" borderId="0" applyFont="0" applyFill="0" applyBorder="0" applyAlignment="0" applyProtection="0"/>
    <xf numFmtId="177" fontId="15" fillId="0" borderId="0" applyFont="0" applyFill="0" applyBorder="0" applyAlignment="0" applyProtection="0"/>
    <xf numFmtId="0" fontId="6" fillId="0" borderId="0"/>
    <xf numFmtId="0" fontId="6" fillId="0" borderId="0"/>
  </cellStyleXfs>
  <cellXfs count="251">
    <xf numFmtId="0" fontId="0" fillId="0" borderId="0" xfId="0"/>
    <xf numFmtId="168" fontId="3" fillId="0" borderId="0" xfId="1" applyNumberFormat="1" applyFont="1" applyFill="1" applyBorder="1" applyAlignment="1">
      <alignment horizontal="right" vertical="center"/>
    </xf>
    <xf numFmtId="3" fontId="11" fillId="0" borderId="0" xfId="1" applyNumberFormat="1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3" fontId="14" fillId="0" borderId="0" xfId="1" applyNumberFormat="1" applyFont="1" applyFill="1" applyAlignment="1">
      <alignment vertical="center"/>
    </xf>
    <xf numFmtId="3" fontId="13" fillId="0" borderId="0" xfId="1" applyNumberFormat="1" applyFont="1" applyFill="1" applyAlignment="1">
      <alignment vertical="center"/>
    </xf>
    <xf numFmtId="0" fontId="13" fillId="0" borderId="0" xfId="0" applyFont="1" applyAlignment="1">
      <alignment horizontal="left" vertical="center"/>
    </xf>
    <xf numFmtId="169" fontId="14" fillId="0" borderId="0" xfId="1" applyNumberFormat="1" applyFont="1" applyFill="1" applyAlignment="1">
      <alignment horizontal="center" vertical="center"/>
    </xf>
    <xf numFmtId="169" fontId="14" fillId="0" borderId="0" xfId="1" applyNumberFormat="1" applyFont="1" applyFill="1" applyBorder="1" applyAlignment="1">
      <alignment horizontal="right" vertical="center"/>
    </xf>
    <xf numFmtId="169" fontId="14" fillId="0" borderId="0" xfId="1" applyNumberFormat="1" applyFont="1" applyFill="1" applyAlignment="1">
      <alignment horizontal="right" vertical="center"/>
    </xf>
    <xf numFmtId="168" fontId="17" fillId="0" borderId="0" xfId="2" applyNumberFormat="1" applyFont="1" applyFill="1" applyAlignment="1">
      <alignment horizontal="center" vertical="center"/>
    </xf>
    <xf numFmtId="0" fontId="17" fillId="0" borderId="0" xfId="22" applyFont="1" applyAlignment="1">
      <alignment vertical="center"/>
    </xf>
    <xf numFmtId="168" fontId="17" fillId="0" borderId="0" xfId="2" applyNumberFormat="1" applyFont="1" applyFill="1" applyAlignment="1">
      <alignment vertical="center"/>
    </xf>
    <xf numFmtId="0" fontId="13" fillId="0" borderId="0" xfId="0" applyFont="1" applyAlignment="1">
      <alignment horizontal="left" vertical="center" indent="2"/>
    </xf>
    <xf numFmtId="0" fontId="14" fillId="0" borderId="0" xfId="0" applyFont="1" applyAlignment="1">
      <alignment horizontal="center"/>
    </xf>
    <xf numFmtId="37" fontId="14" fillId="0" borderId="0" xfId="1" applyNumberFormat="1" applyFont="1" applyFill="1" applyBorder="1" applyAlignment="1">
      <alignment horizontal="right" vertical="center"/>
    </xf>
    <xf numFmtId="49" fontId="19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/>
    </xf>
    <xf numFmtId="49" fontId="19" fillId="0" borderId="0" xfId="0" applyNumberFormat="1" applyFont="1" applyAlignment="1">
      <alignment horizontal="center"/>
    </xf>
    <xf numFmtId="0" fontId="12" fillId="0" borderId="0" xfId="0" applyFont="1" applyAlignment="1">
      <alignment horizontal="justify"/>
    </xf>
    <xf numFmtId="0" fontId="20" fillId="0" borderId="0" xfId="0" applyFont="1" applyAlignment="1">
      <alignment horizontal="justify"/>
    </xf>
    <xf numFmtId="0" fontId="13" fillId="0" borderId="0" xfId="0" applyFont="1" applyAlignment="1">
      <alignment horizontal="justify"/>
    </xf>
    <xf numFmtId="0" fontId="14" fillId="0" borderId="0" xfId="0" applyFont="1" applyAlignment="1">
      <alignment horizontal="justify"/>
    </xf>
    <xf numFmtId="0" fontId="19" fillId="0" borderId="0" xfId="0" applyFont="1" applyAlignment="1">
      <alignment horizontal="center"/>
    </xf>
    <xf numFmtId="0" fontId="14" fillId="0" borderId="0" xfId="1" applyNumberFormat="1" applyFont="1" applyFill="1" applyBorder="1" applyAlignment="1">
      <alignment horizontal="justify"/>
    </xf>
    <xf numFmtId="0" fontId="16" fillId="0" borderId="0" xfId="1" applyNumberFormat="1" applyFont="1" applyFill="1" applyBorder="1" applyAlignment="1">
      <alignment horizontal="justify"/>
    </xf>
    <xf numFmtId="0" fontId="14" fillId="0" borderId="0" xfId="0" applyFont="1" applyAlignment="1">
      <alignment horizontal="left" indent="1"/>
    </xf>
    <xf numFmtId="168" fontId="14" fillId="0" borderId="0" xfId="0" applyNumberFormat="1" applyFont="1" applyAlignment="1">
      <alignment horizontal="right"/>
    </xf>
    <xf numFmtId="168" fontId="16" fillId="0" borderId="0" xfId="1" applyNumberFormat="1" applyFont="1" applyFill="1" applyAlignment="1">
      <alignment horizontal="right"/>
    </xf>
    <xf numFmtId="168" fontId="14" fillId="0" borderId="0" xfId="1" applyNumberFormat="1" applyFont="1" applyFill="1" applyAlignment="1">
      <alignment horizontal="right"/>
    </xf>
    <xf numFmtId="168" fontId="14" fillId="0" borderId="0" xfId="1" applyNumberFormat="1" applyFont="1" applyFill="1" applyBorder="1" applyAlignment="1">
      <alignment horizontal="right"/>
    </xf>
    <xf numFmtId="168" fontId="16" fillId="0" borderId="0" xfId="1" applyNumberFormat="1" applyFont="1" applyFill="1" applyBorder="1" applyAlignment="1">
      <alignment horizontal="right"/>
    </xf>
    <xf numFmtId="168" fontId="14" fillId="0" borderId="0" xfId="1" applyNumberFormat="1" applyFont="1" applyFill="1" applyAlignment="1">
      <alignment horizontal="center"/>
    </xf>
    <xf numFmtId="168" fontId="14" fillId="0" borderId="3" xfId="1" applyNumberFormat="1" applyFont="1" applyFill="1" applyBorder="1" applyAlignment="1">
      <alignment horizontal="right"/>
    </xf>
    <xf numFmtId="168" fontId="16" fillId="0" borderId="3" xfId="1" applyNumberFormat="1" applyFont="1" applyFill="1" applyBorder="1" applyAlignment="1">
      <alignment horizontal="right"/>
    </xf>
    <xf numFmtId="168" fontId="13" fillId="0" borderId="4" xfId="0" applyNumberFormat="1" applyFont="1" applyBorder="1"/>
    <xf numFmtId="168" fontId="13" fillId="0" borderId="0" xfId="0" applyNumberFormat="1" applyFont="1" applyAlignment="1">
      <alignment horizontal="right"/>
    </xf>
    <xf numFmtId="168" fontId="16" fillId="0" borderId="0" xfId="0" applyNumberFormat="1" applyFont="1" applyAlignment="1">
      <alignment horizontal="right"/>
    </xf>
    <xf numFmtId="49" fontId="20" fillId="0" borderId="0" xfId="0" applyNumberFormat="1" applyFont="1" applyAlignment="1">
      <alignment horizontal="center"/>
    </xf>
    <xf numFmtId="168" fontId="13" fillId="0" borderId="0" xfId="1" applyNumberFormat="1" applyFont="1" applyFill="1" applyBorder="1" applyAlignment="1">
      <alignment horizontal="right"/>
    </xf>
    <xf numFmtId="168" fontId="13" fillId="0" borderId="5" xfId="0" applyNumberFormat="1" applyFont="1" applyBorder="1"/>
    <xf numFmtId="49" fontId="13" fillId="0" borderId="0" xfId="0" applyNumberFormat="1" applyFont="1" applyAlignment="1">
      <alignment horizontal="center" vertical="center"/>
    </xf>
    <xf numFmtId="43" fontId="13" fillId="0" borderId="0" xfId="0" applyNumberFormat="1" applyFont="1"/>
    <xf numFmtId="43" fontId="14" fillId="0" borderId="0" xfId="0" applyNumberFormat="1" applyFont="1"/>
    <xf numFmtId="43" fontId="14" fillId="0" borderId="0" xfId="0" applyNumberFormat="1" applyFont="1" applyAlignment="1">
      <alignment horizontal="center"/>
    </xf>
    <xf numFmtId="168" fontId="14" fillId="0" borderId="0" xfId="0" applyNumberFormat="1" applyFont="1"/>
    <xf numFmtId="168" fontId="13" fillId="0" borderId="4" xfId="1" applyNumberFormat="1" applyFont="1" applyFill="1" applyBorder="1" applyAlignment="1">
      <alignment horizontal="right"/>
    </xf>
    <xf numFmtId="168" fontId="13" fillId="0" borderId="0" xfId="1" applyNumberFormat="1" applyFont="1" applyFill="1" applyAlignment="1">
      <alignment horizontal="right"/>
    </xf>
    <xf numFmtId="168" fontId="13" fillId="0" borderId="3" xfId="0" applyNumberFormat="1" applyFont="1" applyBorder="1"/>
    <xf numFmtId="168" fontId="14" fillId="0" borderId="5" xfId="1" applyNumberFormat="1" applyFont="1" applyFill="1" applyBorder="1" applyAlignment="1">
      <alignment horizontal="right"/>
    </xf>
    <xf numFmtId="0" fontId="18" fillId="0" borderId="0" xfId="0" applyFont="1"/>
    <xf numFmtId="49" fontId="21" fillId="0" borderId="0" xfId="0" applyNumberFormat="1" applyFont="1" applyAlignment="1">
      <alignment horizontal="center"/>
    </xf>
    <xf numFmtId="0" fontId="11" fillId="0" borderId="0" xfId="0" applyFont="1"/>
    <xf numFmtId="0" fontId="14" fillId="0" borderId="0" xfId="0" applyFont="1"/>
    <xf numFmtId="43" fontId="14" fillId="0" borderId="0" xfId="0" applyNumberFormat="1" applyFont="1" applyAlignment="1">
      <alignment horizontal="justify"/>
    </xf>
    <xf numFmtId="0" fontId="8" fillId="0" borderId="0" xfId="0" applyFont="1" applyAlignment="1">
      <alignment horizontal="justify" vertical="center"/>
    </xf>
    <xf numFmtId="0" fontId="13" fillId="0" borderId="0" xfId="43" applyFont="1"/>
    <xf numFmtId="0" fontId="13" fillId="0" borderId="0" xfId="0" applyFont="1" applyAlignment="1">
      <alignment horizontal="left"/>
    </xf>
    <xf numFmtId="0" fontId="14" fillId="0" borderId="0" xfId="43" applyFont="1"/>
    <xf numFmtId="0" fontId="20" fillId="0" borderId="0" xfId="0" applyFont="1"/>
    <xf numFmtId="0" fontId="14" fillId="0" borderId="0" xfId="0" applyFont="1" applyAlignment="1">
      <alignment horizontal="left"/>
    </xf>
    <xf numFmtId="0" fontId="13" fillId="0" borderId="0" xfId="0" applyFont="1"/>
    <xf numFmtId="37" fontId="13" fillId="0" borderId="0" xfId="0" applyNumberFormat="1" applyFont="1" applyAlignment="1">
      <alignment horizontal="right"/>
    </xf>
    <xf numFmtId="37" fontId="14" fillId="0" borderId="0" xfId="0" applyNumberFormat="1" applyFont="1" applyAlignment="1">
      <alignment horizontal="right"/>
    </xf>
    <xf numFmtId="43" fontId="14" fillId="0" borderId="0" xfId="0" applyNumberFormat="1" applyFont="1" applyAlignment="1">
      <alignment horizontal="right"/>
    </xf>
    <xf numFmtId="168" fontId="13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left"/>
    </xf>
    <xf numFmtId="168" fontId="14" fillId="0" borderId="3" xfId="1" applyNumberFormat="1" applyFont="1" applyFill="1" applyBorder="1" applyAlignment="1">
      <alignment horizontal="center"/>
    </xf>
    <xf numFmtId="43" fontId="13" fillId="0" borderId="0" xfId="0" applyNumberFormat="1" applyFont="1" applyAlignment="1">
      <alignment horizontal="right"/>
    </xf>
    <xf numFmtId="49" fontId="13" fillId="0" borderId="0" xfId="0" applyNumberFormat="1" applyFont="1" applyAlignment="1">
      <alignment horizontal="left"/>
    </xf>
    <xf numFmtId="0" fontId="12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38" fontId="14" fillId="0" borderId="0" xfId="0" applyNumberFormat="1" applyFont="1" applyAlignment="1">
      <alignment horizontal="center"/>
    </xf>
    <xf numFmtId="37" fontId="14" fillId="0" borderId="0" xfId="10" applyNumberFormat="1" applyFont="1" applyFill="1" applyBorder="1" applyAlignment="1"/>
    <xf numFmtId="0" fontId="20" fillId="0" borderId="0" xfId="23" applyFont="1"/>
    <xf numFmtId="168" fontId="14" fillId="0" borderId="0" xfId="41" applyNumberFormat="1" applyFont="1" applyAlignment="1">
      <alignment horizontal="right"/>
    </xf>
    <xf numFmtId="0" fontId="23" fillId="0" borderId="0" xfId="0" applyFont="1"/>
    <xf numFmtId="0" fontId="24" fillId="0" borderId="0" xfId="0" applyFont="1"/>
    <xf numFmtId="164" fontId="14" fillId="0" borderId="0" xfId="0" applyNumberFormat="1" applyFont="1"/>
    <xf numFmtId="174" fontId="13" fillId="0" borderId="4" xfId="1" applyNumberFormat="1" applyFont="1" applyFill="1" applyBorder="1" applyAlignment="1">
      <alignment horizontal="center"/>
    </xf>
    <xf numFmtId="168" fontId="13" fillId="0" borderId="0" xfId="0" applyNumberFormat="1" applyFont="1"/>
    <xf numFmtId="168" fontId="13" fillId="0" borderId="1" xfId="0" applyNumberFormat="1" applyFont="1" applyBorder="1"/>
    <xf numFmtId="168" fontId="14" fillId="0" borderId="0" xfId="1" applyNumberFormat="1" applyFont="1" applyFill="1" applyBorder="1" applyAlignment="1"/>
    <xf numFmtId="0" fontId="14" fillId="0" borderId="0" xfId="44" applyFont="1"/>
    <xf numFmtId="168" fontId="14" fillId="0" borderId="3" xfId="0" applyNumberFormat="1" applyFont="1" applyBorder="1"/>
    <xf numFmtId="168" fontId="25" fillId="0" borderId="0" xfId="2" applyNumberFormat="1" applyFont="1" applyFill="1" applyBorder="1" applyAlignment="1">
      <alignment vertical="center"/>
    </xf>
    <xf numFmtId="43" fontId="14" fillId="0" borderId="7" xfId="0" applyNumberFormat="1" applyFont="1" applyBorder="1"/>
    <xf numFmtId="37" fontId="14" fillId="0" borderId="0" xfId="0" applyNumberFormat="1" applyFont="1"/>
    <xf numFmtId="0" fontId="19" fillId="0" borderId="0" xfId="0" applyFont="1"/>
    <xf numFmtId="168" fontId="14" fillId="0" borderId="0" xfId="1" applyNumberFormat="1" applyFont="1" applyFill="1" applyAlignment="1"/>
    <xf numFmtId="168" fontId="13" fillId="0" borderId="0" xfId="1" applyNumberFormat="1" applyFont="1" applyFill="1" applyAlignment="1"/>
    <xf numFmtId="168" fontId="13" fillId="0" borderId="4" xfId="1" applyNumberFormat="1" applyFont="1" applyFill="1" applyBorder="1" applyAlignment="1"/>
    <xf numFmtId="3" fontId="26" fillId="0" borderId="0" xfId="0" applyNumberFormat="1" applyFont="1" applyAlignment="1">
      <alignment horizontal="right" wrapText="1" readingOrder="1"/>
    </xf>
    <xf numFmtId="10" fontId="26" fillId="0" borderId="0" xfId="0" applyNumberFormat="1" applyFont="1" applyAlignment="1">
      <alignment horizontal="right" wrapText="1" readingOrder="1"/>
    </xf>
    <xf numFmtId="175" fontId="14" fillId="0" borderId="0" xfId="45" applyNumberFormat="1" applyFont="1" applyFill="1" applyBorder="1" applyAlignment="1"/>
    <xf numFmtId="3" fontId="27" fillId="0" borderId="0" xfId="0" applyNumberFormat="1" applyFont="1" applyAlignment="1">
      <alignment horizontal="right" wrapText="1" readingOrder="1"/>
    </xf>
    <xf numFmtId="10" fontId="27" fillId="0" borderId="0" xfId="0" applyNumberFormat="1" applyFont="1" applyAlignment="1">
      <alignment horizontal="right" wrapText="1" readingOrder="1"/>
    </xf>
    <xf numFmtId="0" fontId="20" fillId="0" borderId="0" xfId="0" applyFont="1" applyAlignment="1">
      <alignment horizontal="center"/>
    </xf>
    <xf numFmtId="4" fontId="14" fillId="0" borderId="0" xfId="1" applyFont="1" applyFill="1" applyAlignment="1"/>
    <xf numFmtId="168" fontId="13" fillId="0" borderId="1" xfId="1" applyNumberFormat="1" applyFont="1" applyFill="1" applyBorder="1" applyAlignment="1"/>
    <xf numFmtId="168" fontId="13" fillId="0" borderId="1" xfId="1" applyNumberFormat="1" applyFont="1" applyFill="1" applyBorder="1" applyAlignment="1">
      <alignment horizontal="right"/>
    </xf>
    <xf numFmtId="0" fontId="19" fillId="0" borderId="0" xfId="0" applyFont="1" applyAlignment="1">
      <alignment horizontal="left"/>
    </xf>
    <xf numFmtId="0" fontId="18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2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27" applyFont="1" applyAlignment="1">
      <alignment horizontal="center"/>
    </xf>
    <xf numFmtId="0" fontId="19" fillId="0" borderId="0" xfId="27" applyFont="1" applyAlignment="1">
      <alignment horizontal="center" vertical="center"/>
    </xf>
    <xf numFmtId="168" fontId="13" fillId="0" borderId="0" xfId="1" applyNumberFormat="1" applyFont="1" applyFill="1" applyBorder="1" applyAlignment="1">
      <alignment horizontal="right" indent="2"/>
    </xf>
    <xf numFmtId="168" fontId="14" fillId="0" borderId="0" xfId="1" applyNumberFormat="1" applyFont="1" applyFill="1" applyAlignment="1">
      <alignment horizontal="right" indent="2"/>
    </xf>
    <xf numFmtId="168" fontId="14" fillId="0" borderId="0" xfId="1" applyNumberFormat="1" applyFont="1" applyFill="1" applyBorder="1" applyAlignment="1">
      <alignment horizontal="right" indent="2"/>
    </xf>
    <xf numFmtId="168" fontId="14" fillId="0" borderId="0" xfId="0" applyNumberFormat="1" applyFont="1" applyAlignment="1">
      <alignment vertical="center"/>
    </xf>
    <xf numFmtId="168" fontId="14" fillId="0" borderId="3" xfId="1" applyNumberFormat="1" applyFont="1" applyFill="1" applyBorder="1" applyAlignment="1">
      <alignment horizontal="right" indent="2"/>
    </xf>
    <xf numFmtId="168" fontId="13" fillId="0" borderId="3" xfId="1" applyNumberFormat="1" applyFont="1" applyFill="1" applyBorder="1" applyAlignment="1">
      <alignment horizontal="right" indent="2"/>
    </xf>
    <xf numFmtId="168" fontId="13" fillId="0" borderId="0" xfId="1" applyNumberFormat="1" applyFont="1" applyFill="1" applyAlignment="1">
      <alignment horizontal="right" indent="2"/>
    </xf>
    <xf numFmtId="168" fontId="14" fillId="0" borderId="0" xfId="1" applyNumberFormat="1" applyFont="1" applyAlignment="1"/>
    <xf numFmtId="3" fontId="14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horizontal="centerContinuous"/>
    </xf>
    <xf numFmtId="0" fontId="14" fillId="0" borderId="0" xfId="0" applyFont="1" applyAlignment="1">
      <alignment horizontal="center" wrapText="1"/>
    </xf>
    <xf numFmtId="40" fontId="14" fillId="0" borderId="0" xfId="0" applyNumberFormat="1" applyFont="1" applyAlignment="1">
      <alignment horizontal="center"/>
    </xf>
    <xf numFmtId="170" fontId="19" fillId="0" borderId="0" xfId="1" applyNumberFormat="1" applyFont="1" applyFill="1" applyBorder="1" applyAlignment="1">
      <alignment horizontal="center"/>
    </xf>
    <xf numFmtId="168" fontId="14" fillId="0" borderId="0" xfId="1" applyNumberFormat="1" applyFont="1" applyFill="1" applyBorder="1" applyAlignment="1">
      <alignment horizontal="center"/>
    </xf>
    <xf numFmtId="168" fontId="13" fillId="0" borderId="4" xfId="1" applyNumberFormat="1" applyFont="1" applyFill="1" applyBorder="1" applyAlignment="1">
      <alignment horizontal="center"/>
    </xf>
    <xf numFmtId="168" fontId="13" fillId="0" borderId="3" xfId="1" applyNumberFormat="1" applyFont="1" applyFill="1" applyBorder="1" applyAlignment="1">
      <alignment horizontal="center"/>
    </xf>
    <xf numFmtId="0" fontId="19" fillId="0" borderId="0" xfId="0" applyFont="1" applyAlignment="1">
      <alignment vertical="center"/>
    </xf>
    <xf numFmtId="0" fontId="14" fillId="0" borderId="0" xfId="27" applyFont="1"/>
    <xf numFmtId="0" fontId="30" fillId="0" borderId="0" xfId="0" applyFont="1" applyAlignment="1">
      <alignment horizontal="left"/>
    </xf>
    <xf numFmtId="0" fontId="13" fillId="0" borderId="0" xfId="23" applyFont="1"/>
    <xf numFmtId="0" fontId="19" fillId="0" borderId="0" xfId="23" applyFont="1" applyAlignment="1">
      <alignment horizontal="center"/>
    </xf>
    <xf numFmtId="0" fontId="13" fillId="0" borderId="0" xfId="23" quotePrefix="1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43" applyFont="1"/>
    <xf numFmtId="0" fontId="14" fillId="0" borderId="0" xfId="23" applyFont="1"/>
    <xf numFmtId="168" fontId="14" fillId="0" borderId="0" xfId="4" applyNumberFormat="1" applyFont="1" applyFill="1" applyAlignment="1"/>
    <xf numFmtId="0" fontId="14" fillId="0" borderId="0" xfId="41" applyFont="1" applyAlignment="1">
      <alignment horizontal="right"/>
    </xf>
    <xf numFmtId="0" fontId="31" fillId="0" borderId="0" xfId="27" applyFont="1"/>
    <xf numFmtId="43" fontId="14" fillId="0" borderId="0" xfId="4" applyFont="1" applyFill="1" applyAlignment="1"/>
    <xf numFmtId="0" fontId="16" fillId="0" borderId="0" xfId="27" applyFont="1"/>
    <xf numFmtId="168" fontId="14" fillId="0" borderId="0" xfId="6" applyNumberFormat="1" applyFont="1" applyFill="1" applyAlignment="1">
      <alignment horizontal="center"/>
    </xf>
    <xf numFmtId="0" fontId="14" fillId="0" borderId="0" xfId="23" quotePrefix="1" applyFont="1"/>
    <xf numFmtId="168" fontId="14" fillId="0" borderId="0" xfId="4" applyNumberFormat="1" applyFont="1" applyFill="1" applyBorder="1" applyAlignment="1"/>
    <xf numFmtId="168" fontId="14" fillId="0" borderId="0" xfId="2" applyNumberFormat="1" applyFont="1" applyFill="1" applyAlignment="1"/>
    <xf numFmtId="0" fontId="19" fillId="0" borderId="0" xfId="41" applyFont="1" applyAlignment="1">
      <alignment horizontal="center"/>
    </xf>
    <xf numFmtId="0" fontId="14" fillId="0" borderId="0" xfId="28" applyFont="1"/>
    <xf numFmtId="43" fontId="14" fillId="0" borderId="0" xfId="5" applyFont="1" applyFill="1" applyBorder="1" applyAlignment="1">
      <alignment horizontal="right"/>
    </xf>
    <xf numFmtId="168" fontId="14" fillId="0" borderId="0" xfId="5" applyNumberFormat="1" applyFont="1" applyFill="1" applyBorder="1" applyAlignment="1">
      <alignment horizontal="right"/>
    </xf>
    <xf numFmtId="168" fontId="14" fillId="0" borderId="0" xfId="5" applyNumberFormat="1" applyFont="1" applyFill="1" applyAlignment="1">
      <alignment horizontal="right"/>
    </xf>
    <xf numFmtId="0" fontId="14" fillId="0" borderId="0" xfId="23" applyFont="1" applyAlignment="1">
      <alignment horizontal="left"/>
    </xf>
    <xf numFmtId="0" fontId="19" fillId="0" borderId="0" xfId="23" applyFont="1"/>
    <xf numFmtId="174" fontId="14" fillId="0" borderId="0" xfId="1" applyNumberFormat="1" applyFont="1" applyFill="1" applyAlignment="1">
      <alignment horizontal="center"/>
    </xf>
    <xf numFmtId="168" fontId="14" fillId="0" borderId="1" xfId="6" applyNumberFormat="1" applyFont="1" applyFill="1" applyBorder="1" applyAlignment="1">
      <alignment horizontal="center"/>
    </xf>
    <xf numFmtId="0" fontId="19" fillId="0" borderId="0" xfId="23" applyFont="1" applyAlignment="1">
      <alignment horizontal="left"/>
    </xf>
    <xf numFmtId="165" fontId="14" fillId="0" borderId="0" xfId="23" applyNumberFormat="1" applyFont="1"/>
    <xf numFmtId="168" fontId="14" fillId="0" borderId="0" xfId="23" applyNumberFormat="1" applyFont="1"/>
    <xf numFmtId="43" fontId="14" fillId="0" borderId="0" xfId="5" applyFont="1" applyFill="1" applyAlignment="1">
      <alignment horizontal="right"/>
    </xf>
    <xf numFmtId="168" fontId="14" fillId="0" borderId="3" xfId="41" applyNumberFormat="1" applyFont="1" applyBorder="1" applyAlignment="1">
      <alignment horizontal="right"/>
    </xf>
    <xf numFmtId="168" fontId="14" fillId="0" borderId="3" xfId="4" applyNumberFormat="1" applyFont="1" applyFill="1" applyBorder="1" applyAlignment="1"/>
    <xf numFmtId="0" fontId="13" fillId="0" borderId="0" xfId="41" applyFont="1" applyAlignment="1">
      <alignment horizontal="right"/>
    </xf>
    <xf numFmtId="168" fontId="13" fillId="0" borderId="4" xfId="4" applyNumberFormat="1" applyFont="1" applyFill="1" applyBorder="1" applyAlignment="1"/>
    <xf numFmtId="168" fontId="13" fillId="0" borderId="0" xfId="41" applyNumberFormat="1" applyFont="1" applyAlignment="1">
      <alignment horizontal="right"/>
    </xf>
    <xf numFmtId="168" fontId="13" fillId="0" borderId="4" xfId="6" applyNumberFormat="1" applyFont="1" applyFill="1" applyBorder="1" applyAlignment="1">
      <alignment horizontal="center"/>
    </xf>
    <xf numFmtId="37" fontId="13" fillId="0" borderId="0" xfId="23" applyNumberFormat="1" applyFont="1"/>
    <xf numFmtId="37" fontId="18" fillId="0" borderId="0" xfId="23" applyNumberFormat="1" applyFont="1"/>
    <xf numFmtId="0" fontId="20" fillId="0" borderId="0" xfId="23" applyFont="1" applyAlignment="1">
      <alignment horizontal="center"/>
    </xf>
    <xf numFmtId="37" fontId="14" fillId="0" borderId="0" xfId="23" applyNumberFormat="1" applyFont="1"/>
    <xf numFmtId="41" fontId="14" fillId="0" borderId="0" xfId="41" applyNumberFormat="1" applyFont="1" applyAlignment="1">
      <alignment horizontal="right"/>
    </xf>
    <xf numFmtId="0" fontId="20" fillId="0" borderId="0" xfId="41" applyFont="1" applyAlignment="1">
      <alignment horizontal="center"/>
    </xf>
    <xf numFmtId="41" fontId="14" fillId="0" borderId="3" xfId="2" applyNumberFormat="1" applyFont="1" applyFill="1" applyBorder="1" applyAlignment="1"/>
    <xf numFmtId="43" fontId="14" fillId="0" borderId="0" xfId="4" applyFont="1" applyFill="1" applyBorder="1" applyAlignment="1"/>
    <xf numFmtId="168" fontId="13" fillId="0" borderId="0" xfId="2" applyNumberFormat="1" applyFont="1" applyFill="1" applyBorder="1" applyAlignment="1"/>
    <xf numFmtId="168" fontId="14" fillId="0" borderId="0" xfId="27" applyNumberFormat="1" applyFont="1"/>
    <xf numFmtId="168" fontId="13" fillId="0" borderId="1" xfId="4" applyNumberFormat="1" applyFont="1" applyFill="1" applyBorder="1" applyAlignment="1"/>
    <xf numFmtId="168" fontId="13" fillId="0" borderId="2" xfId="0" applyNumberFormat="1" applyFont="1" applyBorder="1"/>
    <xf numFmtId="168" fontId="13" fillId="0" borderId="2" xfId="41" applyNumberFormat="1" applyFont="1" applyBorder="1" applyAlignment="1">
      <alignment horizontal="right"/>
    </xf>
    <xf numFmtId="168" fontId="13" fillId="0" borderId="2" xfId="2" applyNumberFormat="1" applyFont="1" applyFill="1" applyBorder="1" applyAlignment="1">
      <alignment horizontal="center"/>
    </xf>
    <xf numFmtId="176" fontId="14" fillId="0" borderId="0" xfId="23" applyNumberFormat="1" applyFont="1"/>
    <xf numFmtId="43" fontId="14" fillId="0" borderId="6" xfId="1" applyNumberFormat="1" applyFont="1" applyFill="1" applyBorder="1"/>
    <xf numFmtId="168" fontId="14" fillId="0" borderId="3" xfId="1" applyNumberFormat="1" applyFont="1" applyFill="1" applyBorder="1" applyAlignment="1"/>
    <xf numFmtId="168" fontId="19" fillId="0" borderId="0" xfId="0" applyNumberFormat="1" applyFont="1" applyAlignment="1">
      <alignment horizontal="center"/>
    </xf>
    <xf numFmtId="43" fontId="14" fillId="0" borderId="0" xfId="5" applyFont="1" applyBorder="1" applyAlignment="1">
      <alignment horizontal="right"/>
    </xf>
    <xf numFmtId="168" fontId="14" fillId="0" borderId="0" xfId="5" applyNumberFormat="1" applyFont="1" applyBorder="1" applyAlignment="1">
      <alignment horizontal="right"/>
    </xf>
    <xf numFmtId="168" fontId="14" fillId="0" borderId="0" xfId="4" applyNumberFormat="1" applyFont="1" applyBorder="1"/>
    <xf numFmtId="168" fontId="13" fillId="0" borderId="0" xfId="1" applyNumberFormat="1" applyFont="1" applyFill="1" applyBorder="1" applyAlignment="1"/>
    <xf numFmtId="0" fontId="12" fillId="0" borderId="0" xfId="0" applyFont="1"/>
    <xf numFmtId="49" fontId="13" fillId="0" borderId="0" xfId="0" applyNumberFormat="1" applyFont="1"/>
    <xf numFmtId="0" fontId="32" fillId="0" borderId="0" xfId="4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65" fontId="14" fillId="0" borderId="0" xfId="0" applyNumberFormat="1" applyFont="1" applyAlignment="1">
      <alignment horizontal="left" vertical="center"/>
    </xf>
    <xf numFmtId="0" fontId="32" fillId="0" borderId="0" xfId="22" applyFont="1" applyAlignment="1">
      <alignment horizontal="center" vertical="center"/>
    </xf>
    <xf numFmtId="168" fontId="14" fillId="0" borderId="0" xfId="0" applyNumberFormat="1" applyFont="1" applyAlignment="1">
      <alignment horizontal="center"/>
    </xf>
    <xf numFmtId="9" fontId="13" fillId="0" borderId="0" xfId="45" applyFont="1" applyFill="1" applyAlignment="1">
      <alignment vertical="center"/>
    </xf>
    <xf numFmtId="0" fontId="19" fillId="0" borderId="0" xfId="22" applyFont="1" applyAlignment="1">
      <alignment horizontal="center" vertical="center"/>
    </xf>
    <xf numFmtId="168" fontId="14" fillId="0" borderId="3" xfId="0" applyNumberFormat="1" applyFont="1" applyBorder="1" applyAlignment="1">
      <alignment horizontal="right"/>
    </xf>
    <xf numFmtId="168" fontId="13" fillId="0" borderId="4" xfId="1" applyNumberFormat="1" applyFont="1" applyFill="1" applyBorder="1" applyAlignment="1">
      <alignment horizontal="right" indent="2"/>
    </xf>
    <xf numFmtId="0" fontId="19" fillId="0" borderId="0" xfId="22" applyFont="1" applyAlignment="1">
      <alignment horizontal="center"/>
    </xf>
    <xf numFmtId="43" fontId="14" fillId="0" borderId="0" xfId="1" applyNumberFormat="1" applyFont="1" applyAlignment="1"/>
    <xf numFmtId="168" fontId="13" fillId="0" borderId="5" xfId="1" applyNumberFormat="1" applyFont="1" applyFill="1" applyBorder="1" applyAlignment="1">
      <alignment horizontal="right" indent="2"/>
    </xf>
    <xf numFmtId="43" fontId="13" fillId="0" borderId="0" xfId="1" applyNumberFormat="1" applyFont="1" applyBorder="1" applyAlignment="1"/>
    <xf numFmtId="43" fontId="13" fillId="0" borderId="0" xfId="1" applyNumberFormat="1" applyFont="1" applyAlignment="1"/>
    <xf numFmtId="168" fontId="13" fillId="0" borderId="0" xfId="1" applyNumberFormat="1" applyFont="1" applyFill="1" applyBorder="1" applyAlignment="1">
      <alignment horizontal="center"/>
    </xf>
    <xf numFmtId="168" fontId="13" fillId="0" borderId="5" xfId="1" applyNumberFormat="1" applyFont="1" applyFill="1" applyBorder="1" applyAlignment="1">
      <alignment horizontal="right"/>
    </xf>
    <xf numFmtId="3" fontId="14" fillId="0" borderId="0" xfId="1" applyNumberFormat="1" applyFont="1" applyAlignment="1">
      <alignment horizontal="right"/>
    </xf>
    <xf numFmtId="168" fontId="69" fillId="0" borderId="0" xfId="2" applyNumberFormat="1" applyFont="1" applyFill="1" applyBorder="1" applyAlignment="1">
      <alignment vertical="center"/>
    </xf>
    <xf numFmtId="174" fontId="25" fillId="0" borderId="0" xfId="2" applyNumberFormat="1" applyFont="1" applyBorder="1" applyAlignment="1">
      <alignment horizontal="center" vertical="center"/>
    </xf>
    <xf numFmtId="0" fontId="14" fillId="0" borderId="3" xfId="0" applyFont="1" applyBorder="1" applyAlignment="1">
      <alignment horizontal="center"/>
    </xf>
    <xf numFmtId="168" fontId="14" fillId="0" borderId="3" xfId="1" applyNumberFormat="1" applyFont="1" applyBorder="1" applyAlignment="1"/>
    <xf numFmtId="168" fontId="13" fillId="0" borderId="3" xfId="1" applyNumberFormat="1" applyFont="1" applyBorder="1" applyAlignment="1"/>
    <xf numFmtId="168" fontId="13" fillId="0" borderId="0" xfId="0" applyNumberFormat="1" applyFont="1" applyAlignment="1">
      <alignment vertical="center"/>
    </xf>
    <xf numFmtId="168" fontId="13" fillId="0" borderId="0" xfId="1" applyNumberFormat="1" applyFont="1" applyBorder="1" applyAlignment="1"/>
    <xf numFmtId="168" fontId="14" fillId="0" borderId="0" xfId="1" applyNumberFormat="1" applyFont="1" applyBorder="1" applyAlignment="1"/>
    <xf numFmtId="49" fontId="14" fillId="0" borderId="0" xfId="0" applyNumberFormat="1" applyFont="1"/>
    <xf numFmtId="168" fontId="13" fillId="0" borderId="1" xfId="1" applyNumberFormat="1" applyFont="1" applyFill="1" applyBorder="1" applyAlignment="1">
      <alignment horizontal="right" indent="2"/>
    </xf>
    <xf numFmtId="0" fontId="19" fillId="0" borderId="0" xfId="0" applyFont="1" applyAlignment="1">
      <alignment horizontal="center"/>
    </xf>
    <xf numFmtId="168" fontId="13" fillId="0" borderId="3" xfId="2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4" fillId="0" borderId="0" xfId="0" applyFont="1" applyFill="1" applyAlignment="1">
      <alignment horizontal="justify"/>
    </xf>
    <xf numFmtId="168" fontId="13" fillId="0" borderId="4" xfId="1" applyNumberFormat="1" applyFont="1" applyBorder="1" applyAlignment="1"/>
    <xf numFmtId="43" fontId="13" fillId="0" borderId="3" xfId="1" applyNumberFormat="1" applyFont="1" applyBorder="1" applyAlignment="1"/>
    <xf numFmtId="168" fontId="14" fillId="0" borderId="0" xfId="23" applyNumberFormat="1" applyFont="1" applyFill="1"/>
    <xf numFmtId="0" fontId="14" fillId="0" borderId="0" xfId="23" applyFont="1" applyFill="1"/>
    <xf numFmtId="39" fontId="14" fillId="0" borderId="0" xfId="0" applyNumberFormat="1" applyFont="1" applyAlignment="1">
      <alignment horizontal="right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9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165" fontId="14" fillId="0" borderId="0" xfId="0" applyNumberFormat="1" applyFont="1" applyAlignment="1">
      <alignment horizontal="left" vertical="center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left" vertical="center"/>
    </xf>
    <xf numFmtId="49" fontId="14" fillId="0" borderId="0" xfId="0" quotePrefix="1" applyNumberFormat="1" applyFont="1" applyAlignment="1">
      <alignment horizontal="center"/>
    </xf>
    <xf numFmtId="49" fontId="14" fillId="0" borderId="0" xfId="0" applyNumberFormat="1" applyFont="1" applyAlignment="1">
      <alignment horizontal="center"/>
    </xf>
    <xf numFmtId="0" fontId="14" fillId="0" borderId="8" xfId="0" applyFont="1" applyBorder="1" applyAlignment="1">
      <alignment horizontal="center" wrapText="1"/>
    </xf>
    <xf numFmtId="0" fontId="14" fillId="0" borderId="3" xfId="0" applyFont="1" applyBorder="1" applyAlignment="1">
      <alignment horizontal="center" wrapText="1"/>
    </xf>
    <xf numFmtId="170" fontId="19" fillId="0" borderId="0" xfId="1" applyNumberFormat="1" applyFont="1" applyFill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horizontal="left"/>
    </xf>
    <xf numFmtId="0" fontId="13" fillId="0" borderId="0" xfId="43" applyFont="1" applyAlignment="1">
      <alignment horizontal="center"/>
    </xf>
    <xf numFmtId="37" fontId="13" fillId="0" borderId="0" xfId="23" applyNumberFormat="1" applyFont="1" applyAlignment="1">
      <alignment horizontal="left"/>
    </xf>
  </cellXfs>
  <cellStyles count="220">
    <cellStyle name="0,0_x000d__x000a_NA_x000d__x000a_" xfId="48"/>
    <cellStyle name="20% - Accent1 2" xfId="58"/>
    <cellStyle name="20% - Accent2 2" xfId="59"/>
    <cellStyle name="20% - Accent3 2" xfId="60"/>
    <cellStyle name="20% - Accent4 2" xfId="61"/>
    <cellStyle name="20% - Accent5 2" xfId="62"/>
    <cellStyle name="20% - Accent6 2" xfId="63"/>
    <cellStyle name="40% - Accent1 2" xfId="64"/>
    <cellStyle name="40% - Accent2 2" xfId="65"/>
    <cellStyle name="40% - Accent3 2" xfId="66"/>
    <cellStyle name="40% - Accent4 2" xfId="67"/>
    <cellStyle name="40% - Accent5 2" xfId="68"/>
    <cellStyle name="40% - Accent6 2" xfId="69"/>
    <cellStyle name="60% - Accent1 2" xfId="70"/>
    <cellStyle name="60% - Accent2 2" xfId="71"/>
    <cellStyle name="60% - Accent3 2" xfId="72"/>
    <cellStyle name="60% - Accent4 2" xfId="73"/>
    <cellStyle name="60% - Accent5 2" xfId="74"/>
    <cellStyle name="60% - Accent6 2" xfId="75"/>
    <cellStyle name="75" xfId="76"/>
    <cellStyle name="Accent1 2" xfId="77"/>
    <cellStyle name="Accent2 2" xfId="78"/>
    <cellStyle name="Accent3 2" xfId="79"/>
    <cellStyle name="Accent4 2" xfId="80"/>
    <cellStyle name="Accent5 2" xfId="81"/>
    <cellStyle name="Accent6 2" xfId="82"/>
    <cellStyle name="Bad 2" xfId="83"/>
    <cellStyle name="Calculation 2" xfId="84"/>
    <cellStyle name="Check Cell 2" xfId="85"/>
    <cellStyle name="Comma" xfId="1" builtinId="3"/>
    <cellStyle name="Comma 10" xfId="192"/>
    <cellStyle name="Comma 11" xfId="215"/>
    <cellStyle name="Comma 12" xfId="217"/>
    <cellStyle name="Comma 2" xfId="2"/>
    <cellStyle name="Comma 2 2" xfId="3"/>
    <cellStyle name="Comma 2 2 2" xfId="193"/>
    <cellStyle name="Comma 2 2 3" xfId="202"/>
    <cellStyle name="Comma 2 2 4" xfId="49"/>
    <cellStyle name="Comma 2 3" xfId="86"/>
    <cellStyle name="Comma 2 3 2" xfId="207"/>
    <cellStyle name="Comma 2 4" xfId="199"/>
    <cellStyle name="Comma 3" xfId="4"/>
    <cellStyle name="Comma 3 2" xfId="5"/>
    <cellStyle name="Comma 3 3" xfId="211"/>
    <cellStyle name="Comma 3 4" xfId="50"/>
    <cellStyle name="Comma 4" xfId="6"/>
    <cellStyle name="Comma 4 2" xfId="7"/>
    <cellStyle name="Comma 4 3" xfId="47"/>
    <cellStyle name="Comma 4 4" xfId="216"/>
    <cellStyle name="Comma 4 5" xfId="51"/>
    <cellStyle name="Comma 5" xfId="8"/>
    <cellStyle name="Comma 5 2" xfId="191"/>
    <cellStyle name="Comma 5 3" xfId="201"/>
    <cellStyle name="Comma 5 4" xfId="57"/>
    <cellStyle name="Comma 6" xfId="9"/>
    <cellStyle name="Comma 6 2" xfId="10"/>
    <cellStyle name="Comma 6 3" xfId="87"/>
    <cellStyle name="Comma 7" xfId="88"/>
    <cellStyle name="Comma 7 2" xfId="196"/>
    <cellStyle name="Comma 8" xfId="89"/>
    <cellStyle name="Comma 9" xfId="214"/>
    <cellStyle name="comma zerodec" xfId="11"/>
    <cellStyle name="Credit" xfId="12"/>
    <cellStyle name="Credit subtotal" xfId="13"/>
    <cellStyle name="Credit Total" xfId="14"/>
    <cellStyle name="Currency 2" xfId="152"/>
    <cellStyle name="Currency1" xfId="15"/>
    <cellStyle name="Debit" xfId="16"/>
    <cellStyle name="Debit subtotal" xfId="17"/>
    <cellStyle name="Debit Total" xfId="18"/>
    <cellStyle name="Dollar (zero dec)" xfId="19"/>
    <cellStyle name="E&amp;Y House" xfId="90"/>
    <cellStyle name="Explanatory Text 2" xfId="91"/>
    <cellStyle name="Good 2" xfId="92"/>
    <cellStyle name="Grey" xfId="93"/>
    <cellStyle name="Header1" xfId="94"/>
    <cellStyle name="Header2" xfId="95"/>
    <cellStyle name="Heading" xfId="96"/>
    <cellStyle name="Heading 1 2" xfId="97"/>
    <cellStyle name="Heading 2 2" xfId="98"/>
    <cellStyle name="Heading 3 2" xfId="99"/>
    <cellStyle name="Heading 4 2" xfId="100"/>
    <cellStyle name="Heading 5" xfId="101"/>
    <cellStyle name="Input [yellow]" xfId="102"/>
    <cellStyle name="Input 2" xfId="103"/>
    <cellStyle name="Input 3" xfId="104"/>
    <cellStyle name="Input 4" xfId="105"/>
    <cellStyle name="Linked Cell 2" xfId="106"/>
    <cellStyle name="Neutral 2" xfId="107"/>
    <cellStyle name="no dec" xfId="20"/>
    <cellStyle name="Normal" xfId="0" builtinId="0"/>
    <cellStyle name="Normal - Style1" xfId="108"/>
    <cellStyle name="Normal - Style1 2" xfId="194"/>
    <cellStyle name="Normal 10" xfId="21"/>
    <cellStyle name="Normal 10 2" xfId="22"/>
    <cellStyle name="Normal 10 3" xfId="23"/>
    <cellStyle name="Normal 10 4" xfId="204"/>
    <cellStyle name="Normal 10 5" xfId="109"/>
    <cellStyle name="Normal 11" xfId="24"/>
    <cellStyle name="Normal 11 2" xfId="25"/>
    <cellStyle name="Normal 11 3" xfId="206"/>
    <cellStyle name="Normal 11 4" xfId="110"/>
    <cellStyle name="Normal 12" xfId="26"/>
    <cellStyle name="Normal 12 2" xfId="210"/>
    <cellStyle name="Normal 12 3" xfId="111"/>
    <cellStyle name="Normal 12 4" xfId="46"/>
    <cellStyle name="Normal 13" xfId="112"/>
    <cellStyle name="Normal 14" xfId="113"/>
    <cellStyle name="Normal 15" xfId="114"/>
    <cellStyle name="Normal 16" xfId="149"/>
    <cellStyle name="Normal 17" xfId="198"/>
    <cellStyle name="Normal 18" xfId="218"/>
    <cellStyle name="Normal 19" xfId="219"/>
    <cellStyle name="Normal 2" xfId="27"/>
    <cellStyle name="Normal 2 2" xfId="28"/>
    <cellStyle name="Normal 2 2 2" xfId="203"/>
    <cellStyle name="Normal 2 3" xfId="29"/>
    <cellStyle name="Normal 2 3 2" xfId="205"/>
    <cellStyle name="Normal 2 3 3" xfId="115"/>
    <cellStyle name="Normal 2 4" xfId="30"/>
    <cellStyle name="Normal 2 4 2" xfId="208"/>
    <cellStyle name="Normal 2 4 3" xfId="150"/>
    <cellStyle name="Normal 2 5" xfId="209"/>
    <cellStyle name="Normal 2 6" xfId="212"/>
    <cellStyle name="Normal 2_FNS53Q3-draft181010" xfId="56"/>
    <cellStyle name="Normal 3" xfId="31"/>
    <cellStyle name="Normal 3 2" xfId="195"/>
    <cellStyle name="Normal 3 3" xfId="52"/>
    <cellStyle name="Normal 4" xfId="32"/>
    <cellStyle name="Normal 4 2" xfId="33"/>
    <cellStyle name="Normal 4 3" xfId="53"/>
    <cellStyle name="Normal 5" xfId="34"/>
    <cellStyle name="Normal 5 2" xfId="35"/>
    <cellStyle name="Normal 5 2 2" xfId="151"/>
    <cellStyle name="Normal 6" xfId="36"/>
    <cellStyle name="Normal 6 2" xfId="200"/>
    <cellStyle name="Normal 7" xfId="37"/>
    <cellStyle name="Normal 7 2" xfId="38"/>
    <cellStyle name="Normal 7 2 2" xfId="39"/>
    <cellStyle name="Normal 7 3" xfId="148"/>
    <cellStyle name="Normal 7 4" xfId="116"/>
    <cellStyle name="Normal 8" xfId="40"/>
    <cellStyle name="Normal 8 2" xfId="41"/>
    <cellStyle name="Normal 8 3" xfId="117"/>
    <cellStyle name="Normal 9" xfId="42"/>
    <cellStyle name="Normal 9 2" xfId="197"/>
    <cellStyle name="Normal 9 3" xfId="54"/>
    <cellStyle name="Normal_ASC05Q3" xfId="43"/>
    <cellStyle name="Normal_Berli - Dec 2002 (Thai)-3" xfId="44"/>
    <cellStyle name="Note 2" xfId="118"/>
    <cellStyle name="Output 2" xfId="119"/>
    <cellStyle name="Output Amounts" xfId="120"/>
    <cellStyle name="Percent" xfId="45" builtinId="5"/>
    <cellStyle name="Percent (0)" xfId="121"/>
    <cellStyle name="Percent [2]" xfId="122"/>
    <cellStyle name="Percent [2] 2" xfId="123"/>
    <cellStyle name="Percent 2" xfId="55"/>
    <cellStyle name="Percent 2 2" xfId="213"/>
    <cellStyle name="Percent 3" xfId="124"/>
    <cellStyle name="Percent 4" xfId="125"/>
    <cellStyle name="Percent 5" xfId="126"/>
    <cellStyle name="Percent 6" xfId="127"/>
    <cellStyle name="Percent 7" xfId="128"/>
    <cellStyle name="Percent 8" xfId="129"/>
    <cellStyle name="Percent 9" xfId="130"/>
    <cellStyle name="Quantity" xfId="131"/>
    <cellStyle name="Quantity 2" xfId="132"/>
    <cellStyle name="Quantity_Note FFM template" xfId="133"/>
    <cellStyle name="SAPBEXaggData" xfId="153"/>
    <cellStyle name="SAPBEXaggDataEmph" xfId="154"/>
    <cellStyle name="SAPBEXaggItem" xfId="155"/>
    <cellStyle name="SAPBEXaggItemX" xfId="156"/>
    <cellStyle name="SAPBEXchaText" xfId="157"/>
    <cellStyle name="SAPBEXexcBad7" xfId="158"/>
    <cellStyle name="SAPBEXexcBad8" xfId="159"/>
    <cellStyle name="SAPBEXexcBad9" xfId="160"/>
    <cellStyle name="SAPBEXexcCritical4" xfId="161"/>
    <cellStyle name="SAPBEXexcCritical5" xfId="162"/>
    <cellStyle name="SAPBEXexcCritical6" xfId="163"/>
    <cellStyle name="SAPBEXexcGood1" xfId="164"/>
    <cellStyle name="SAPBEXexcGood2" xfId="165"/>
    <cellStyle name="SAPBEXexcGood3" xfId="166"/>
    <cellStyle name="SAPBEXfilterDrill" xfId="167"/>
    <cellStyle name="SAPBEXfilterItem" xfId="168"/>
    <cellStyle name="SAPBEXfilterText" xfId="169"/>
    <cellStyle name="SAPBEXformats" xfId="170"/>
    <cellStyle name="SAPBEXheaderItem" xfId="171"/>
    <cellStyle name="SAPBEXheaderText" xfId="172"/>
    <cellStyle name="SAPBEXHLevel0" xfId="173"/>
    <cellStyle name="SAPBEXHLevel0X" xfId="174"/>
    <cellStyle name="SAPBEXHLevel1" xfId="175"/>
    <cellStyle name="SAPBEXHLevel1X" xfId="176"/>
    <cellStyle name="SAPBEXHLevel2" xfId="177"/>
    <cellStyle name="SAPBEXHLevel2X" xfId="178"/>
    <cellStyle name="SAPBEXHLevel3" xfId="179"/>
    <cellStyle name="SAPBEXHLevel3X" xfId="180"/>
    <cellStyle name="SAPBEXresData" xfId="181"/>
    <cellStyle name="SAPBEXresDataEmph" xfId="182"/>
    <cellStyle name="SAPBEXresItem" xfId="183"/>
    <cellStyle name="SAPBEXresItemX" xfId="184"/>
    <cellStyle name="SAPBEXstdData" xfId="185"/>
    <cellStyle name="SAPBEXstdDataEmph" xfId="186"/>
    <cellStyle name="SAPBEXstdItem" xfId="187"/>
    <cellStyle name="SAPBEXstdItemX" xfId="188"/>
    <cellStyle name="SAPBEXtitle" xfId="189"/>
    <cellStyle name="SAPBEXundefined" xfId="190"/>
    <cellStyle name="Tickmark" xfId="134"/>
    <cellStyle name="Title 2" xfId="135"/>
    <cellStyle name="Total 2" xfId="136"/>
    <cellStyle name="Warning Text 2" xfId="137"/>
    <cellStyle name="เครื่องหมายจุลภาค_U3" xfId="138"/>
    <cellStyle name="เชื่อมโยงหลายมิติ" xfId="139"/>
    <cellStyle name="ตามการเชื่อมโยงหลายมิติ" xfId="140"/>
    <cellStyle name="น้บะภฒ_95" xfId="141"/>
    <cellStyle name="ปกติ_2002_TSC_Lead_31.12.2002_Update" xfId="142"/>
    <cellStyle name="ฤธถ [0]_95" xfId="143"/>
    <cellStyle name="ฤธถ_95" xfId="144"/>
    <cellStyle name="ล๋ศญ [0]_95" xfId="145"/>
    <cellStyle name="ล๋ศญ_95" xfId="146"/>
    <cellStyle name="วฅมุ_4ฟ๙ฝวภ๛" xfId="14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1640625" defaultRowHeight="21"/>
  <sheetData/>
  <customSheetViews>
    <customSheetView guid="{A82D49EB-A25D-4520-9E5A-28478E33FF16}" state="hidden">
      <pageMargins left="0" right="0" top="0" bottom="0" header="0" footer="0"/>
      <printOptions gridLines="1"/>
      <pageSetup paperSize="9" orientation="portrait" r:id="rId1"/>
      <headerFooter alignWithMargins="0">
        <oddHeader>&amp;A</oddHeader>
        <oddFooter>Page &amp;P</oddFooter>
      </headerFooter>
    </customSheetView>
    <customSheetView guid="{777C3DCA-DB29-4D4A-B955-242E20546123}" state="hidden">
      <pageMargins left="0" right="0" top="0" bottom="0" header="0" footer="0"/>
      <printOptions gridLines="1"/>
      <pageSetup paperSize="9" orientation="portrait" r:id="rId2"/>
      <headerFooter alignWithMargins="0">
        <oddHeader>&amp;A</oddHeader>
        <oddFooter>Page &amp;P</oddFooter>
      </headerFooter>
    </customSheetView>
    <customSheetView guid="{BEF176AB-5F77-4CE8-B3EC-B5F59335502B}" state="hidden">
      <pageMargins left="0" right="0" top="0" bottom="0" header="0" footer="0"/>
      <printOptions gridLines="1"/>
      <pageSetup paperSize="9" orientation="portrait" r:id="rId3"/>
      <headerFooter alignWithMargins="0">
        <oddHeader>&amp;A</oddHeader>
        <oddFooter>Page &amp;P</oddFooter>
      </headerFooter>
    </customSheetView>
    <customSheetView guid="{023D5389-0C50-47D1-A88C-CC8DB0B04D83}" state="hidden">
      <pageMargins left="0" right="0" top="0" bottom="0" header="0" footer="0"/>
      <printOptions gridLines="1"/>
      <pageSetup paperSize="9" orientation="portrait" r:id="rId4"/>
      <headerFooter alignWithMargins="0">
        <oddHeader>&amp;A</oddHeader>
        <oddFooter>Page &amp;P</oddFooter>
      </headerFooter>
    </customSheetView>
    <customSheetView guid="{389C49A3-3074-4B57-9936-4A93891C35E1}" state="hidden">
      <pageMargins left="0" right="0" top="0" bottom="0" header="0" footer="0"/>
      <printOptions gridLines="1"/>
      <pageSetup paperSize="9" orientation="portrait" r:id="rId5"/>
      <headerFooter alignWithMargins="0">
        <oddHeader>&amp;A</oddHeader>
        <oddFooter>Page &amp;P</oddFooter>
      </headerFooter>
    </customSheetView>
    <customSheetView guid="{A4695C2D-4B51-4EDA-A343-D1C23B45E9CF}" state="hidden" showRuler="0">
      <pageMargins left="0" right="0" top="0" bottom="0" header="0" footer="0"/>
      <printOptions gridLines="1"/>
      <headerFooter alignWithMargins="0">
        <oddHeader>&amp;A</oddHeader>
        <oddFooter>Page &amp;P</oddFooter>
      </headerFooter>
    </customSheetView>
    <customSheetView guid="{14F2CB60-0B6E-4A74-B9D9-FA75EECB80F8}" showPageBreaks="1" state="hidden" showRuler="0">
      <pageMargins left="0" right="0" top="0" bottom="0" header="0" footer="0"/>
      <printOptions gridLines="1"/>
      <headerFooter alignWithMargins="0">
        <oddHeader>&amp;A</oddHeader>
        <oddFooter>Page &amp;P</oddFooter>
      </headerFooter>
    </customSheetView>
    <customSheetView guid="{71F08C2D-A392-4E43-8C71-7A0315E603E3}" showPageBreaks="1" state="hidden" showRuler="0">
      <pageMargins left="0" right="0" top="0" bottom="0" header="0" footer="0"/>
      <printOptions gridLines="1"/>
      <pageSetup paperSize="9" orientation="portrait" r:id="rId6"/>
      <headerFooter alignWithMargins="0">
        <oddHeader>&amp;A</oddHeader>
        <oddFooter>Page &amp;P</oddFooter>
      </headerFooter>
    </customSheetView>
    <customSheetView guid="{6D8DA1E2-E683-4EF8-8323-F59E6D53EF58}" state="hidden">
      <pageMargins left="0" right="0" top="0" bottom="0" header="0" footer="0"/>
      <printOptions gridLines="1"/>
      <pageSetup paperSize="9" orientation="portrait" r:id="rId7"/>
      <headerFooter alignWithMargins="0">
        <oddHeader>&amp;A</oddHeader>
        <oddFooter>Page &amp;P</oddFooter>
      </headerFooter>
    </customSheetView>
    <customSheetView guid="{B1903EBB-F2B2-482F-8522-EFC6A62EFE29}" state="hidden">
      <pageMargins left="0" right="0" top="0" bottom="0" header="0" footer="0"/>
      <printOptions gridLines="1"/>
      <pageSetup paperSize="9" orientation="portrait" r:id="rId8"/>
      <headerFooter alignWithMargins="0">
        <oddHeader>&amp;A</oddHeader>
        <oddFooter>Page &amp;P</oddFooter>
      </headerFooter>
    </customSheetView>
    <customSheetView guid="{88D99024-9974-4C2C-AD31-DE47EDB57561}" state="hidden" showRuler="0">
      <pageMargins left="0" right="0" top="0" bottom="0" header="0" footer="0"/>
      <printOptions gridLines="1"/>
      <pageSetup paperSize="9" orientation="portrait" r:id="rId9"/>
      <headerFooter alignWithMargins="0">
        <oddHeader>&amp;A</oddHeader>
        <oddFooter>Page &amp;P</oddFooter>
      </headerFooter>
    </customSheetView>
    <customSheetView guid="{E2C5A292-1F08-4011-B7CD-B2C1CB9ECC1B}" state="hidden" showRuler="0">
      <pageMargins left="0" right="0" top="0" bottom="0" header="0" footer="0"/>
      <printOptions gridLines="1"/>
      <pageSetup paperSize="9" orientation="portrait" r:id="rId10"/>
      <headerFooter alignWithMargins="0">
        <oddHeader>&amp;A</oddHeader>
        <oddFooter>Page &amp;P</oddFooter>
      </headerFooter>
    </customSheetView>
  </customSheetViews>
  <phoneticPr fontId="0" type="noConversion"/>
  <printOptions gridLines="1" gridLinesSet="0"/>
  <pageMargins left="0.75" right="0.75" top="1" bottom="1" header="0.5" footer="0.5"/>
  <pageSetup paperSize="9" orientation="portrait" r:id="rId1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0"/>
  <sheetViews>
    <sheetView tabSelected="1" zoomScale="90" zoomScaleNormal="90" zoomScaleSheetLayoutView="80" workbookViewId="0">
      <selection activeCell="M15" sqref="M15"/>
    </sheetView>
  </sheetViews>
  <sheetFormatPr defaultColWidth="9.33203125" defaultRowHeight="20.85" customHeight="1"/>
  <cols>
    <col min="1" max="1" width="72.33203125" style="6" customWidth="1"/>
    <col min="2" max="2" width="9.83203125" style="7" customWidth="1"/>
    <col min="3" max="3" width="1.1640625" style="7" customWidth="1"/>
    <col min="4" max="4" width="14.33203125" style="6" customWidth="1"/>
    <col min="5" max="5" width="1.1640625" style="6" customWidth="1"/>
    <col min="6" max="6" width="14.33203125" style="6" customWidth="1"/>
    <col min="7" max="7" width="1.1640625" style="6" customWidth="1"/>
    <col min="8" max="8" width="14.33203125" style="6" customWidth="1"/>
    <col min="9" max="9" width="1.1640625" style="6" customWidth="1"/>
    <col min="10" max="10" width="14.33203125" style="6" customWidth="1"/>
    <col min="11" max="11" width="11.33203125" style="6" customWidth="1"/>
    <col min="12" max="12" width="11.6640625" style="8" bestFit="1" customWidth="1"/>
    <col min="13" max="16384" width="9.33203125" style="6"/>
  </cols>
  <sheetData>
    <row r="1" spans="1:13" s="4" customFormat="1" ht="20.85" customHeight="1">
      <c r="A1" s="54" t="s">
        <v>0</v>
      </c>
      <c r="B1" s="55"/>
      <c r="C1" s="55"/>
      <c r="D1" s="56"/>
      <c r="E1" s="56"/>
      <c r="F1" s="56"/>
      <c r="G1" s="56"/>
      <c r="H1" s="56"/>
      <c r="I1" s="56"/>
      <c r="J1" s="56"/>
      <c r="L1" s="2"/>
    </row>
    <row r="2" spans="1:13" s="4" customFormat="1" ht="20.85" customHeight="1">
      <c r="A2" s="233" t="s">
        <v>1</v>
      </c>
      <c r="B2" s="233"/>
      <c r="C2" s="233"/>
      <c r="D2" s="233"/>
      <c r="E2" s="233"/>
      <c r="F2" s="233"/>
      <c r="G2" s="233"/>
      <c r="H2" s="233"/>
      <c r="I2" s="233"/>
      <c r="J2" s="233"/>
      <c r="L2" s="2"/>
    </row>
    <row r="3" spans="1:13" ht="20.85" customHeight="1">
      <c r="A3" s="5"/>
      <c r="B3" s="20"/>
      <c r="C3" s="20"/>
      <c r="D3" s="238"/>
      <c r="E3" s="238"/>
      <c r="F3" s="238"/>
      <c r="G3" s="5"/>
      <c r="H3" s="238"/>
      <c r="I3" s="238"/>
      <c r="J3" s="238"/>
    </row>
    <row r="4" spans="1:13" ht="20.85" customHeight="1">
      <c r="A4" s="25"/>
      <c r="B4" s="22"/>
      <c r="C4" s="22"/>
      <c r="D4" s="234" t="s">
        <v>2</v>
      </c>
      <c r="E4" s="234"/>
      <c r="F4" s="234"/>
      <c r="G4" s="21"/>
      <c r="H4" s="234" t="s">
        <v>3</v>
      </c>
      <c r="I4" s="234"/>
      <c r="J4" s="234"/>
    </row>
    <row r="5" spans="1:13" s="5" customFormat="1" ht="20.85" customHeight="1">
      <c r="A5" s="25"/>
      <c r="B5" s="22"/>
      <c r="C5" s="22"/>
      <c r="D5" s="234" t="s">
        <v>4</v>
      </c>
      <c r="E5" s="234"/>
      <c r="F5" s="234"/>
      <c r="G5" s="21"/>
      <c r="H5" s="235" t="s">
        <v>4</v>
      </c>
      <c r="I5" s="235"/>
      <c r="J5" s="235"/>
      <c r="L5" s="9"/>
    </row>
    <row r="6" spans="1:13" s="5" customFormat="1" ht="20.85" customHeight="1">
      <c r="A6" s="25"/>
      <c r="B6" s="22"/>
      <c r="C6" s="22"/>
      <c r="D6" s="237" t="s">
        <v>5</v>
      </c>
      <c r="E6" s="237"/>
      <c r="F6" s="237"/>
      <c r="G6" s="18"/>
      <c r="H6" s="237" t="s">
        <v>5</v>
      </c>
      <c r="I6" s="237"/>
      <c r="J6" s="237"/>
      <c r="L6" s="9"/>
    </row>
    <row r="7" spans="1:13" s="5" customFormat="1" ht="20.85" customHeight="1">
      <c r="A7" s="23" t="s">
        <v>6</v>
      </c>
      <c r="B7" s="22" t="s">
        <v>7</v>
      </c>
      <c r="C7" s="22"/>
      <c r="D7" s="18">
        <v>2024</v>
      </c>
      <c r="E7" s="18"/>
      <c r="F7" s="18">
        <v>2023</v>
      </c>
      <c r="G7" s="18"/>
      <c r="H7" s="18">
        <v>2024</v>
      </c>
      <c r="I7" s="18"/>
      <c r="J7" s="18">
        <v>2023</v>
      </c>
      <c r="L7" s="9"/>
    </row>
    <row r="8" spans="1:13" s="5" customFormat="1" ht="20.85" customHeight="1">
      <c r="A8" s="23"/>
      <c r="B8" s="22"/>
      <c r="C8" s="22"/>
      <c r="D8" s="18"/>
      <c r="E8" s="18"/>
      <c r="F8" s="18" t="s">
        <v>207</v>
      </c>
      <c r="G8" s="18"/>
      <c r="H8" s="18"/>
      <c r="I8" s="18"/>
      <c r="J8" s="18"/>
      <c r="L8" s="9"/>
    </row>
    <row r="9" spans="1:13" s="5" customFormat="1" ht="20.85" customHeight="1">
      <c r="C9" s="22"/>
      <c r="D9" s="236" t="s">
        <v>9</v>
      </c>
      <c r="E9" s="236"/>
      <c r="F9" s="236"/>
      <c r="G9" s="236"/>
      <c r="H9" s="236"/>
      <c r="I9" s="236"/>
      <c r="J9" s="236"/>
      <c r="L9" s="9"/>
      <c r="M9" s="197"/>
    </row>
    <row r="10" spans="1:13" ht="20.85" customHeight="1">
      <c r="A10" s="24" t="s">
        <v>10</v>
      </c>
      <c r="B10" s="22"/>
      <c r="C10" s="22"/>
      <c r="D10" s="28"/>
      <c r="E10" s="26"/>
      <c r="F10" s="28"/>
      <c r="G10" s="26"/>
      <c r="H10" s="29"/>
      <c r="I10" s="26"/>
      <c r="J10" s="28"/>
    </row>
    <row r="11" spans="1:13" ht="20.85" customHeight="1">
      <c r="A11" s="26" t="s">
        <v>11</v>
      </c>
      <c r="B11" s="22" t="s">
        <v>188</v>
      </c>
      <c r="C11" s="22"/>
      <c r="D11" s="36">
        <v>29461</v>
      </c>
      <c r="E11" s="36"/>
      <c r="F11" s="36">
        <v>261202</v>
      </c>
      <c r="G11" s="36"/>
      <c r="H11" s="36">
        <v>16794</v>
      </c>
      <c r="I11" s="36"/>
      <c r="J11" s="36">
        <v>6115</v>
      </c>
    </row>
    <row r="12" spans="1:13" ht="20.85" customHeight="1">
      <c r="A12" s="26" t="s">
        <v>124</v>
      </c>
      <c r="B12" s="205">
        <v>5</v>
      </c>
      <c r="C12" s="22"/>
      <c r="D12" s="36">
        <v>3291</v>
      </c>
      <c r="E12" s="36"/>
      <c r="F12" s="36">
        <v>0</v>
      </c>
      <c r="G12" s="36"/>
      <c r="H12" s="36">
        <v>3291</v>
      </c>
      <c r="I12" s="36"/>
      <c r="J12" s="36">
        <v>1670</v>
      </c>
    </row>
    <row r="13" spans="1:13" ht="20.85" customHeight="1">
      <c r="A13" s="26" t="s">
        <v>125</v>
      </c>
      <c r="B13" s="205">
        <v>5</v>
      </c>
      <c r="C13" s="22"/>
      <c r="D13" s="36">
        <v>114099</v>
      </c>
      <c r="E13" s="36"/>
      <c r="F13" s="36">
        <v>882984</v>
      </c>
      <c r="G13" s="36"/>
      <c r="H13" s="36">
        <v>122177</v>
      </c>
      <c r="I13" s="36"/>
      <c r="J13" s="36">
        <v>36021</v>
      </c>
    </row>
    <row r="14" spans="1:13" ht="20.85" customHeight="1">
      <c r="A14" s="26" t="s">
        <v>184</v>
      </c>
      <c r="B14" s="205">
        <v>19</v>
      </c>
      <c r="C14" s="22"/>
      <c r="D14" s="36">
        <v>0</v>
      </c>
      <c r="E14" s="36"/>
      <c r="F14" s="36">
        <v>155939</v>
      </c>
      <c r="G14" s="36"/>
      <c r="H14" s="36">
        <v>0</v>
      </c>
      <c r="I14" s="36"/>
      <c r="J14" s="36">
        <v>0</v>
      </c>
    </row>
    <row r="15" spans="1:13" ht="20.85" customHeight="1">
      <c r="A15" s="26" t="s">
        <v>126</v>
      </c>
      <c r="B15" s="205">
        <v>5</v>
      </c>
      <c r="C15" s="22"/>
      <c r="D15" s="36">
        <v>0</v>
      </c>
      <c r="E15" s="36"/>
      <c r="F15" s="36">
        <v>241</v>
      </c>
      <c r="G15" s="36"/>
      <c r="H15" s="200">
        <v>0</v>
      </c>
      <c r="I15" s="36">
        <v>0</v>
      </c>
      <c r="J15" s="200">
        <v>0</v>
      </c>
    </row>
    <row r="16" spans="1:13" ht="20.85" customHeight="1">
      <c r="A16" s="26" t="s">
        <v>182</v>
      </c>
      <c r="B16" s="205">
        <v>5</v>
      </c>
      <c r="C16" s="22"/>
      <c r="D16" s="33">
        <v>1366400</v>
      </c>
      <c r="E16" s="31"/>
      <c r="F16" s="33">
        <v>757000</v>
      </c>
      <c r="G16" s="31"/>
      <c r="H16" s="32">
        <v>1944843</v>
      </c>
      <c r="I16" s="31"/>
      <c r="J16" s="32">
        <v>525000</v>
      </c>
    </row>
    <row r="17" spans="1:10" ht="20.85" customHeight="1">
      <c r="A17" s="26" t="s">
        <v>127</v>
      </c>
      <c r="B17" s="205">
        <v>7</v>
      </c>
      <c r="C17" s="22"/>
      <c r="D17" s="34">
        <v>70000</v>
      </c>
      <c r="E17" s="31"/>
      <c r="F17" s="34">
        <v>130000</v>
      </c>
      <c r="G17" s="31"/>
      <c r="H17" s="35">
        <v>70000</v>
      </c>
      <c r="I17" s="31"/>
      <c r="J17" s="35">
        <v>70000</v>
      </c>
    </row>
    <row r="18" spans="1:10" ht="20.85" customHeight="1">
      <c r="A18" s="26" t="s">
        <v>256</v>
      </c>
      <c r="B18" s="205">
        <v>5</v>
      </c>
      <c r="C18" s="22"/>
      <c r="D18" s="34">
        <v>92600</v>
      </c>
      <c r="E18" s="31"/>
      <c r="F18" s="34">
        <v>0</v>
      </c>
      <c r="G18" s="31"/>
      <c r="H18" s="35">
        <v>92600</v>
      </c>
      <c r="I18" s="31"/>
      <c r="J18" s="35">
        <v>0</v>
      </c>
    </row>
    <row r="19" spans="1:10" ht="20.85" customHeight="1">
      <c r="A19" s="26" t="s">
        <v>128</v>
      </c>
      <c r="B19" s="205"/>
      <c r="C19" s="22"/>
      <c r="D19" s="34">
        <v>0</v>
      </c>
      <c r="E19" s="31"/>
      <c r="F19" s="34">
        <v>2292760</v>
      </c>
      <c r="G19" s="31"/>
      <c r="H19" s="200">
        <v>0</v>
      </c>
      <c r="I19" s="31"/>
      <c r="J19" s="200">
        <v>0</v>
      </c>
    </row>
    <row r="20" spans="1:10" ht="20.85" customHeight="1">
      <c r="A20" s="26" t="s">
        <v>129</v>
      </c>
      <c r="B20" s="202"/>
      <c r="C20" s="22"/>
      <c r="D20" s="34">
        <v>11864</v>
      </c>
      <c r="E20" s="31"/>
      <c r="F20" s="34">
        <v>8756</v>
      </c>
      <c r="G20" s="31"/>
      <c r="H20" s="200">
        <v>0</v>
      </c>
      <c r="I20" s="31"/>
      <c r="J20" s="200">
        <v>0</v>
      </c>
    </row>
    <row r="21" spans="1:10" ht="20.85" customHeight="1">
      <c r="A21" s="26" t="s">
        <v>12</v>
      </c>
      <c r="B21" s="22" t="s">
        <v>208</v>
      </c>
      <c r="C21" s="22"/>
      <c r="D21" s="36">
        <v>0</v>
      </c>
      <c r="E21" s="36"/>
      <c r="F21" s="36">
        <v>503472</v>
      </c>
      <c r="G21" s="36"/>
      <c r="H21" s="36">
        <v>0</v>
      </c>
      <c r="I21" s="36"/>
      <c r="J21" s="36">
        <v>165022</v>
      </c>
    </row>
    <row r="22" spans="1:10" ht="20.85" customHeight="1">
      <c r="A22" s="26" t="s">
        <v>185</v>
      </c>
      <c r="B22" s="27">
        <v>5</v>
      </c>
      <c r="C22" s="22"/>
      <c r="D22" s="36">
        <v>0</v>
      </c>
      <c r="F22" s="36">
        <v>0</v>
      </c>
      <c r="H22" s="36">
        <v>0</v>
      </c>
      <c r="I22" s="36"/>
      <c r="J22" s="36">
        <v>430000</v>
      </c>
    </row>
    <row r="23" spans="1:10" ht="20.85" customHeight="1">
      <c r="A23" s="26" t="s">
        <v>297</v>
      </c>
      <c r="B23" s="223">
        <v>10</v>
      </c>
      <c r="C23" s="22"/>
      <c r="D23" s="36">
        <v>50000</v>
      </c>
      <c r="E23" s="36"/>
      <c r="F23" s="36">
        <v>0</v>
      </c>
      <c r="G23" s="36"/>
      <c r="H23" s="36">
        <v>2500</v>
      </c>
      <c r="I23" s="36"/>
      <c r="J23" s="36">
        <v>0</v>
      </c>
    </row>
    <row r="24" spans="1:10" ht="20.85" customHeight="1">
      <c r="A24" s="26" t="s">
        <v>13</v>
      </c>
      <c r="B24" s="22" t="s">
        <v>8</v>
      </c>
      <c r="C24" s="22"/>
      <c r="D24" s="37">
        <v>81259</v>
      </c>
      <c r="E24" s="31"/>
      <c r="F24" s="37">
        <v>194246</v>
      </c>
      <c r="G24" s="31"/>
      <c r="H24" s="38">
        <v>58681</v>
      </c>
      <c r="I24" s="31"/>
      <c r="J24" s="38">
        <v>20980</v>
      </c>
    </row>
    <row r="25" spans="1:10" ht="20.85" customHeight="1">
      <c r="A25" s="25" t="s">
        <v>14</v>
      </c>
      <c r="B25" s="22"/>
      <c r="C25" s="22"/>
      <c r="D25" s="39">
        <f>SUM(D11:D24)</f>
        <v>1818974</v>
      </c>
      <c r="E25" s="40"/>
      <c r="F25" s="39">
        <f>SUM(F11:F24)</f>
        <v>5186600</v>
      </c>
      <c r="G25" s="40"/>
      <c r="H25" s="39">
        <f>SUM(H11:H24)</f>
        <v>2310886</v>
      </c>
      <c r="I25" s="43"/>
      <c r="J25" s="39">
        <f>SUM(J11:J24)</f>
        <v>1254808</v>
      </c>
    </row>
    <row r="26" spans="1:10" ht="20.85" customHeight="1">
      <c r="A26" s="26"/>
      <c r="B26" s="22"/>
      <c r="C26" s="22"/>
      <c r="D26" s="31"/>
      <c r="E26" s="31"/>
      <c r="F26" s="31"/>
      <c r="G26" s="31"/>
      <c r="H26" s="35"/>
      <c r="I26" s="31"/>
      <c r="J26" s="35"/>
    </row>
    <row r="27" spans="1:10" ht="20.85" customHeight="1">
      <c r="A27" s="24" t="s">
        <v>15</v>
      </c>
      <c r="B27" s="22"/>
      <c r="C27" s="22"/>
      <c r="D27" s="31"/>
      <c r="E27" s="31"/>
      <c r="F27" s="31"/>
      <c r="G27" s="31"/>
      <c r="H27" s="35"/>
      <c r="I27" s="31"/>
      <c r="J27" s="35"/>
    </row>
    <row r="28" spans="1:10" ht="20.85" customHeight="1">
      <c r="A28" s="26" t="s">
        <v>238</v>
      </c>
      <c r="B28" s="22">
        <v>14</v>
      </c>
      <c r="C28" s="22"/>
      <c r="D28" s="31">
        <v>0</v>
      </c>
      <c r="E28" s="31"/>
      <c r="F28" s="31">
        <v>96869</v>
      </c>
      <c r="G28" s="31"/>
      <c r="H28" s="200">
        <v>0</v>
      </c>
      <c r="I28" s="31"/>
      <c r="J28" s="200">
        <v>0</v>
      </c>
    </row>
    <row r="29" spans="1:10" ht="20.85" customHeight="1">
      <c r="A29" s="26" t="s">
        <v>16</v>
      </c>
      <c r="B29" s="22" t="s">
        <v>208</v>
      </c>
      <c r="C29" s="22"/>
      <c r="D29" s="31">
        <v>495230</v>
      </c>
      <c r="E29" s="31"/>
      <c r="F29" s="31">
        <v>1100917</v>
      </c>
      <c r="G29" s="31"/>
      <c r="H29" s="41">
        <v>15342</v>
      </c>
      <c r="I29" s="31"/>
      <c r="J29" s="41">
        <v>237698</v>
      </c>
    </row>
    <row r="30" spans="1:10" ht="20.85" customHeight="1">
      <c r="A30" s="26" t="s">
        <v>17</v>
      </c>
      <c r="B30" s="205" t="s">
        <v>259</v>
      </c>
      <c r="C30" s="22"/>
      <c r="D30" s="36">
        <v>0</v>
      </c>
      <c r="E30" s="33"/>
      <c r="F30" s="36">
        <v>0</v>
      </c>
      <c r="G30" s="31"/>
      <c r="H30" s="32">
        <v>605457</v>
      </c>
      <c r="I30" s="31"/>
      <c r="J30" s="32">
        <v>2865374</v>
      </c>
    </row>
    <row r="31" spans="1:10" ht="20.85" customHeight="1">
      <c r="A31" s="26" t="s">
        <v>285</v>
      </c>
      <c r="B31" s="22" t="s">
        <v>209</v>
      </c>
      <c r="C31" s="22"/>
      <c r="D31" s="31">
        <v>1247648</v>
      </c>
      <c r="E31" s="31"/>
      <c r="F31" s="31">
        <v>1543549</v>
      </c>
      <c r="G31" s="31"/>
      <c r="H31" s="32">
        <v>1415539</v>
      </c>
      <c r="I31" s="31"/>
      <c r="J31" s="32">
        <v>777862</v>
      </c>
    </row>
    <row r="32" spans="1:10" ht="20.85" customHeight="1">
      <c r="A32" s="26" t="s">
        <v>130</v>
      </c>
      <c r="B32" s="22">
        <v>5</v>
      </c>
      <c r="C32" s="22"/>
      <c r="D32" s="31">
        <v>0</v>
      </c>
      <c r="E32" s="31"/>
      <c r="F32" s="31">
        <v>53927</v>
      </c>
      <c r="G32" s="31"/>
      <c r="H32" s="200">
        <v>0</v>
      </c>
      <c r="I32" s="31"/>
      <c r="J32" s="200">
        <v>0</v>
      </c>
    </row>
    <row r="33" spans="1:10" ht="20.85" customHeight="1">
      <c r="A33" s="26" t="s">
        <v>131</v>
      </c>
      <c r="B33" s="22">
        <v>14</v>
      </c>
      <c r="C33" s="22"/>
      <c r="D33" s="31">
        <v>0</v>
      </c>
      <c r="E33" s="31"/>
      <c r="F33" s="31">
        <v>909003</v>
      </c>
      <c r="G33" s="31"/>
      <c r="H33" s="36">
        <v>0</v>
      </c>
      <c r="I33" s="31"/>
      <c r="J33" s="36">
        <v>0</v>
      </c>
    </row>
    <row r="34" spans="1:10" ht="20.85" customHeight="1">
      <c r="A34" s="26" t="s">
        <v>132</v>
      </c>
      <c r="B34" s="22">
        <v>14</v>
      </c>
      <c r="C34" s="22"/>
      <c r="D34" s="31">
        <v>0</v>
      </c>
      <c r="E34" s="31"/>
      <c r="F34" s="31">
        <v>9627519</v>
      </c>
      <c r="G34" s="33"/>
      <c r="H34" s="200">
        <v>0</v>
      </c>
      <c r="I34" s="33"/>
      <c r="J34" s="200">
        <v>0</v>
      </c>
    </row>
    <row r="35" spans="1:10" ht="20.85" customHeight="1">
      <c r="A35" s="227" t="s">
        <v>260</v>
      </c>
      <c r="B35" s="22" t="s">
        <v>210</v>
      </c>
      <c r="C35" s="22"/>
      <c r="D35" s="31">
        <v>737264</v>
      </c>
      <c r="E35" s="31"/>
      <c r="F35" s="31">
        <v>5721822</v>
      </c>
      <c r="G35" s="33"/>
      <c r="H35" s="32">
        <v>12953</v>
      </c>
      <c r="I35" s="33"/>
      <c r="J35" s="32">
        <v>14113</v>
      </c>
    </row>
    <row r="36" spans="1:10" ht="20.85" customHeight="1">
      <c r="A36" s="26" t="s">
        <v>18</v>
      </c>
      <c r="B36" s="22">
        <v>13</v>
      </c>
      <c r="C36" s="22"/>
      <c r="D36" s="31">
        <v>0</v>
      </c>
      <c r="E36" s="31"/>
      <c r="F36" s="31">
        <v>45356</v>
      </c>
      <c r="G36" s="31"/>
      <c r="H36" s="36">
        <v>0</v>
      </c>
      <c r="I36" s="33"/>
      <c r="J36" s="36">
        <v>0</v>
      </c>
    </row>
    <row r="37" spans="1:10" ht="20.85" customHeight="1">
      <c r="A37" s="26" t="s">
        <v>19</v>
      </c>
      <c r="B37" s="22"/>
      <c r="C37" s="22"/>
      <c r="D37" s="32">
        <v>33407</v>
      </c>
      <c r="E37" s="31"/>
      <c r="F37" s="32">
        <v>47679</v>
      </c>
      <c r="G37" s="31"/>
      <c r="H37" s="32">
        <v>1462</v>
      </c>
      <c r="I37" s="33"/>
      <c r="J37" s="32">
        <v>1583</v>
      </c>
    </row>
    <row r="38" spans="1:10" ht="20.85" customHeight="1">
      <c r="A38" s="26" t="s">
        <v>20</v>
      </c>
      <c r="B38" s="22"/>
      <c r="C38" s="22"/>
      <c r="D38" s="31">
        <v>0</v>
      </c>
      <c r="E38" s="31"/>
      <c r="F38" s="31">
        <v>125704</v>
      </c>
      <c r="G38" s="33"/>
      <c r="H38" s="200">
        <v>0</v>
      </c>
      <c r="I38" s="33"/>
      <c r="J38" s="200">
        <v>0</v>
      </c>
    </row>
    <row r="39" spans="1:10" ht="20.85" customHeight="1">
      <c r="A39" s="26" t="s">
        <v>133</v>
      </c>
      <c r="B39" s="22"/>
      <c r="C39" s="22"/>
      <c r="D39" s="32">
        <v>0</v>
      </c>
      <c r="E39" s="31"/>
      <c r="F39" s="32">
        <v>30000</v>
      </c>
      <c r="G39" s="31"/>
      <c r="H39" s="36">
        <v>0</v>
      </c>
      <c r="I39" s="33"/>
      <c r="J39" s="36">
        <v>0</v>
      </c>
    </row>
    <row r="40" spans="1:10" ht="20.85" customHeight="1">
      <c r="A40" s="26" t="s">
        <v>21</v>
      </c>
      <c r="B40" s="22">
        <v>5</v>
      </c>
      <c r="C40" s="22"/>
      <c r="D40" s="38">
        <v>58588</v>
      </c>
      <c r="E40" s="31"/>
      <c r="F40" s="38">
        <v>195651</v>
      </c>
      <c r="G40" s="31"/>
      <c r="H40" s="38">
        <v>774</v>
      </c>
      <c r="I40" s="31"/>
      <c r="J40" s="38">
        <v>757</v>
      </c>
    </row>
    <row r="41" spans="1:10" ht="20.85" customHeight="1">
      <c r="A41" s="25" t="s">
        <v>22</v>
      </c>
      <c r="B41" s="42"/>
      <c r="C41" s="42"/>
      <c r="D41" s="39">
        <f>SUM(D28:D40)</f>
        <v>2572137</v>
      </c>
      <c r="E41" s="40"/>
      <c r="F41" s="39">
        <f>SUM(F28:F40)</f>
        <v>19497996</v>
      </c>
      <c r="G41" s="40"/>
      <c r="H41" s="39">
        <f>SUM(H28:H40)</f>
        <v>2051527</v>
      </c>
      <c r="I41" s="43"/>
      <c r="J41" s="39">
        <f>SUM(J28:J40)</f>
        <v>3897387</v>
      </c>
    </row>
    <row r="42" spans="1:10" ht="20.85" customHeight="1">
      <c r="A42" s="25"/>
      <c r="B42" s="42"/>
      <c r="C42" s="42"/>
      <c r="D42" s="43"/>
      <c r="E42" s="40"/>
      <c r="F42" s="43"/>
      <c r="G42" s="40"/>
      <c r="H42" s="43"/>
      <c r="I42" s="43"/>
      <c r="J42" s="43"/>
    </row>
    <row r="43" spans="1:10" ht="20.85" customHeight="1" thickBot="1">
      <c r="A43" s="25" t="s">
        <v>23</v>
      </c>
      <c r="B43" s="22"/>
      <c r="C43" s="22"/>
      <c r="D43" s="44">
        <f>D25+D41</f>
        <v>4391111</v>
      </c>
      <c r="E43" s="40"/>
      <c r="F43" s="44">
        <f>F25+F41</f>
        <v>24684596</v>
      </c>
      <c r="G43" s="40"/>
      <c r="H43" s="44">
        <f>H25+H41</f>
        <v>4362413</v>
      </c>
      <c r="I43" s="40"/>
      <c r="J43" s="44">
        <f>J25+J41</f>
        <v>5152195</v>
      </c>
    </row>
    <row r="44" spans="1:10" ht="20.85" customHeight="1" thickTop="1">
      <c r="B44" s="20"/>
      <c r="C44" s="20"/>
    </row>
    <row r="45" spans="1:10" ht="20.85" customHeight="1">
      <c r="A45" s="54" t="s">
        <v>0</v>
      </c>
      <c r="B45" s="22"/>
      <c r="C45" s="22"/>
      <c r="D45" s="57"/>
      <c r="E45" s="57"/>
      <c r="F45" s="57"/>
      <c r="G45" s="57"/>
      <c r="H45" s="57"/>
      <c r="I45" s="57"/>
      <c r="J45" s="57"/>
    </row>
    <row r="46" spans="1:10" ht="20.85" customHeight="1">
      <c r="A46" s="233" t="s">
        <v>1</v>
      </c>
      <c r="B46" s="233"/>
      <c r="C46" s="233"/>
      <c r="D46" s="233"/>
      <c r="E46" s="233"/>
      <c r="F46" s="233"/>
      <c r="G46" s="233"/>
      <c r="H46" s="233"/>
      <c r="I46" s="233"/>
      <c r="J46" s="233"/>
    </row>
    <row r="47" spans="1:10" ht="20.85" customHeight="1">
      <c r="A47" s="10"/>
      <c r="B47" s="45"/>
      <c r="C47" s="45"/>
      <c r="D47" s="10"/>
      <c r="E47" s="10"/>
      <c r="F47" s="10"/>
      <c r="G47" s="10"/>
      <c r="H47" s="10"/>
      <c r="I47" s="10"/>
      <c r="J47" s="10"/>
    </row>
    <row r="48" spans="1:10" ht="20.85" customHeight="1">
      <c r="A48" s="46"/>
      <c r="B48" s="22"/>
      <c r="C48" s="22"/>
      <c r="D48" s="234" t="s">
        <v>2</v>
      </c>
      <c r="E48" s="234"/>
      <c r="F48" s="234"/>
      <c r="G48" s="21"/>
      <c r="H48" s="234" t="s">
        <v>3</v>
      </c>
      <c r="I48" s="234"/>
      <c r="J48" s="234"/>
    </row>
    <row r="49" spans="1:10" ht="20.85" customHeight="1">
      <c r="A49" s="46"/>
      <c r="B49" s="22"/>
      <c r="C49" s="22"/>
      <c r="D49" s="234" t="s">
        <v>4</v>
      </c>
      <c r="E49" s="234"/>
      <c r="F49" s="234"/>
      <c r="G49" s="21"/>
      <c r="H49" s="235" t="s">
        <v>4</v>
      </c>
      <c r="I49" s="235"/>
      <c r="J49" s="235"/>
    </row>
    <row r="50" spans="1:10" ht="20.85" customHeight="1">
      <c r="A50" s="46"/>
      <c r="B50" s="22"/>
      <c r="C50" s="22"/>
      <c r="D50" s="237" t="s">
        <v>5</v>
      </c>
      <c r="E50" s="237"/>
      <c r="F50" s="237"/>
      <c r="G50" s="18"/>
      <c r="H50" s="237" t="s">
        <v>5</v>
      </c>
      <c r="I50" s="237"/>
      <c r="J50" s="237"/>
    </row>
    <row r="51" spans="1:10" ht="20.85" customHeight="1">
      <c r="A51" s="23" t="s">
        <v>24</v>
      </c>
      <c r="B51" s="22" t="s">
        <v>7</v>
      </c>
      <c r="C51" s="22"/>
      <c r="D51" s="18">
        <v>2024</v>
      </c>
      <c r="E51" s="18"/>
      <c r="F51" s="18">
        <v>2023</v>
      </c>
      <c r="G51" s="18"/>
      <c r="H51" s="18">
        <v>2024</v>
      </c>
      <c r="I51" s="18"/>
      <c r="J51" s="18">
        <v>2023</v>
      </c>
    </row>
    <row r="52" spans="1:10" ht="20.85" customHeight="1">
      <c r="A52" s="23"/>
      <c r="B52" s="22"/>
      <c r="C52" s="22"/>
      <c r="D52" s="18"/>
      <c r="E52" s="18"/>
      <c r="F52" s="18" t="s">
        <v>207</v>
      </c>
      <c r="G52" s="18"/>
      <c r="H52" s="18"/>
      <c r="I52" s="18"/>
      <c r="J52" s="18"/>
    </row>
    <row r="53" spans="1:10" ht="20.85" customHeight="1">
      <c r="C53" s="22"/>
      <c r="D53" s="236" t="s">
        <v>9</v>
      </c>
      <c r="E53" s="236"/>
      <c r="F53" s="236"/>
      <c r="G53" s="236"/>
      <c r="H53" s="236"/>
      <c r="I53" s="236"/>
      <c r="J53" s="236"/>
    </row>
    <row r="54" spans="1:10" ht="20.85" customHeight="1">
      <c r="A54" s="24" t="s">
        <v>25</v>
      </c>
      <c r="B54" s="22"/>
      <c r="C54" s="22"/>
      <c r="D54" s="48"/>
      <c r="E54" s="48"/>
      <c r="F54" s="48"/>
      <c r="G54" s="47"/>
      <c r="H54" s="48"/>
      <c r="I54" s="48"/>
      <c r="J54" s="48"/>
    </row>
    <row r="55" spans="1:10" ht="20.85" customHeight="1">
      <c r="A55" s="26" t="s">
        <v>134</v>
      </c>
      <c r="B55" s="22" t="s">
        <v>261</v>
      </c>
      <c r="C55" s="22"/>
      <c r="D55" s="200">
        <v>40077</v>
      </c>
      <c r="E55" s="48"/>
      <c r="F55" s="200">
        <v>53025</v>
      </c>
      <c r="G55" s="49"/>
      <c r="H55" s="200">
        <v>40077</v>
      </c>
      <c r="I55" s="200"/>
      <c r="J55" s="200">
        <v>0</v>
      </c>
    </row>
    <row r="56" spans="1:10" ht="20.85" customHeight="1">
      <c r="A56" s="26" t="s">
        <v>135</v>
      </c>
      <c r="B56" s="22">
        <v>5</v>
      </c>
      <c r="C56" s="22"/>
      <c r="D56" s="33">
        <v>147040</v>
      </c>
      <c r="E56" s="34"/>
      <c r="F56" s="33">
        <v>1291252</v>
      </c>
      <c r="G56" s="33"/>
      <c r="H56" s="200">
        <v>54080</v>
      </c>
      <c r="I56" s="34"/>
      <c r="J56" s="200">
        <v>15952</v>
      </c>
    </row>
    <row r="57" spans="1:10" ht="20.85" customHeight="1">
      <c r="A57" s="26" t="s">
        <v>136</v>
      </c>
      <c r="B57" s="22">
        <v>15</v>
      </c>
      <c r="C57" s="22"/>
      <c r="D57" s="200">
        <v>0</v>
      </c>
      <c r="E57" s="48"/>
      <c r="F57" s="200">
        <v>1089006</v>
      </c>
      <c r="G57" s="47"/>
      <c r="H57" s="200">
        <v>0</v>
      </c>
      <c r="I57" s="48"/>
      <c r="J57" s="200">
        <v>58040</v>
      </c>
    </row>
    <row r="58" spans="1:10" ht="20.85" customHeight="1">
      <c r="A58" s="26" t="s">
        <v>137</v>
      </c>
      <c r="B58" s="22">
        <v>15</v>
      </c>
      <c r="C58" s="22"/>
      <c r="D58" s="33">
        <v>0</v>
      </c>
      <c r="E58" s="34"/>
      <c r="F58" s="33">
        <v>80000</v>
      </c>
      <c r="G58" s="33"/>
      <c r="H58" s="33">
        <v>0</v>
      </c>
      <c r="I58" s="34"/>
      <c r="J58" s="33">
        <v>0</v>
      </c>
    </row>
    <row r="59" spans="1:10" ht="20.85" customHeight="1">
      <c r="A59" s="26" t="s">
        <v>26</v>
      </c>
      <c r="B59" s="22">
        <v>15</v>
      </c>
      <c r="C59" s="22"/>
      <c r="D59" s="33">
        <v>366800</v>
      </c>
      <c r="E59" s="34"/>
      <c r="F59" s="33">
        <v>1731279</v>
      </c>
      <c r="G59" s="33"/>
      <c r="H59" s="33">
        <v>366800</v>
      </c>
      <c r="I59" s="34"/>
      <c r="J59" s="33">
        <v>0</v>
      </c>
    </row>
    <row r="60" spans="1:10" ht="20.85" customHeight="1">
      <c r="A60" s="26" t="s">
        <v>27</v>
      </c>
      <c r="B60" s="22">
        <v>15</v>
      </c>
      <c r="C60" s="22"/>
      <c r="D60" s="33">
        <v>29220</v>
      </c>
      <c r="E60" s="51"/>
      <c r="F60" s="33">
        <v>15565</v>
      </c>
      <c r="G60" s="33"/>
      <c r="H60" s="33">
        <v>3715</v>
      </c>
      <c r="I60" s="33"/>
      <c r="J60" s="33">
        <v>2839</v>
      </c>
    </row>
    <row r="61" spans="1:10" ht="20.85" customHeight="1">
      <c r="A61" s="26" t="s">
        <v>237</v>
      </c>
      <c r="B61" s="22" t="s">
        <v>211</v>
      </c>
      <c r="C61" s="22"/>
      <c r="D61" s="33">
        <v>50000</v>
      </c>
      <c r="E61" s="51"/>
      <c r="F61" s="36">
        <v>0</v>
      </c>
      <c r="G61" s="33"/>
      <c r="H61" s="33">
        <v>96000</v>
      </c>
      <c r="I61" s="33"/>
      <c r="J61" s="36">
        <v>0</v>
      </c>
    </row>
    <row r="62" spans="1:10" ht="20.85" customHeight="1">
      <c r="A62" s="26" t="s">
        <v>178</v>
      </c>
      <c r="B62" s="22">
        <v>15</v>
      </c>
      <c r="C62" s="22"/>
      <c r="D62" s="33">
        <v>600000</v>
      </c>
      <c r="E62" s="34"/>
      <c r="F62" s="33">
        <v>800000</v>
      </c>
      <c r="G62" s="33"/>
      <c r="H62" s="33">
        <v>600000</v>
      </c>
      <c r="I62" s="34"/>
      <c r="J62" s="33">
        <v>450000</v>
      </c>
    </row>
    <row r="63" spans="1:10" ht="20.85" customHeight="1">
      <c r="A63" s="26" t="s">
        <v>181</v>
      </c>
      <c r="B63" s="22">
        <v>5</v>
      </c>
      <c r="C63" s="22"/>
      <c r="D63" s="36">
        <v>14400</v>
      </c>
      <c r="E63" s="36"/>
      <c r="F63" s="36">
        <v>0</v>
      </c>
      <c r="G63" s="33"/>
      <c r="H63" s="33">
        <v>82231</v>
      </c>
      <c r="I63" s="34"/>
      <c r="J63" s="33">
        <v>244277</v>
      </c>
    </row>
    <row r="64" spans="1:10" ht="20.85" customHeight="1">
      <c r="A64" s="26" t="s">
        <v>138</v>
      </c>
      <c r="B64" s="22"/>
      <c r="C64" s="22"/>
      <c r="D64" s="36">
        <v>0</v>
      </c>
      <c r="E64" s="36"/>
      <c r="F64" s="36">
        <v>29486</v>
      </c>
      <c r="G64" s="33"/>
      <c r="H64" s="33">
        <v>0</v>
      </c>
      <c r="I64" s="34"/>
      <c r="J64" s="33">
        <v>0</v>
      </c>
    </row>
    <row r="65" spans="1:12" ht="20.85" customHeight="1">
      <c r="A65" s="26" t="s">
        <v>298</v>
      </c>
      <c r="B65" s="22" t="s">
        <v>281</v>
      </c>
      <c r="C65" s="22"/>
      <c r="D65" s="36">
        <v>8518</v>
      </c>
      <c r="E65" s="36"/>
      <c r="F65" s="36">
        <v>0</v>
      </c>
      <c r="G65" s="33"/>
      <c r="H65" s="33">
        <v>8518</v>
      </c>
      <c r="I65" s="34"/>
      <c r="J65" s="33">
        <v>0</v>
      </c>
    </row>
    <row r="66" spans="1:12" ht="20.85" customHeight="1">
      <c r="A66" s="26" t="s">
        <v>139</v>
      </c>
      <c r="B66" s="22"/>
      <c r="C66" s="22"/>
      <c r="D66" s="36">
        <v>64258</v>
      </c>
      <c r="E66" s="36"/>
      <c r="F66" s="36">
        <v>56102</v>
      </c>
      <c r="G66" s="33"/>
      <c r="H66" s="33">
        <v>0</v>
      </c>
      <c r="I66" s="34"/>
      <c r="J66" s="33"/>
    </row>
    <row r="67" spans="1:12" ht="20.85" customHeight="1">
      <c r="A67" s="26" t="s">
        <v>212</v>
      </c>
      <c r="B67" s="22"/>
      <c r="C67" s="22"/>
    </row>
    <row r="68" spans="1:12" ht="20.85" customHeight="1">
      <c r="A68" s="26" t="s">
        <v>213</v>
      </c>
      <c r="B68" s="22"/>
      <c r="C68" s="22"/>
      <c r="D68" s="36">
        <v>0</v>
      </c>
      <c r="E68" s="36"/>
      <c r="F68" s="36">
        <v>1014272</v>
      </c>
      <c r="G68" s="33"/>
      <c r="H68" s="33">
        <v>0</v>
      </c>
      <c r="I68" s="34"/>
      <c r="J68" s="33">
        <v>0</v>
      </c>
    </row>
    <row r="69" spans="1:12" ht="20.85" customHeight="1">
      <c r="A69" s="26" t="s">
        <v>140</v>
      </c>
      <c r="B69" s="22">
        <v>5</v>
      </c>
      <c r="C69" s="22"/>
      <c r="D69" s="36">
        <v>0</v>
      </c>
      <c r="E69" s="36"/>
      <c r="F69" s="36">
        <v>527</v>
      </c>
      <c r="G69" s="33"/>
      <c r="H69" s="33">
        <v>0</v>
      </c>
      <c r="I69" s="34"/>
      <c r="J69" s="33">
        <v>0</v>
      </c>
    </row>
    <row r="70" spans="1:12" ht="20.85" customHeight="1">
      <c r="A70" s="26" t="s">
        <v>28</v>
      </c>
      <c r="B70" s="22"/>
      <c r="C70" s="22"/>
      <c r="D70" s="37">
        <v>49088</v>
      </c>
      <c r="E70" s="33"/>
      <c r="F70" s="37">
        <v>340193</v>
      </c>
      <c r="G70" s="33"/>
      <c r="H70" s="37">
        <v>1215</v>
      </c>
      <c r="I70" s="33"/>
      <c r="J70" s="37">
        <v>846</v>
      </c>
    </row>
    <row r="71" spans="1:12" ht="20.85" customHeight="1">
      <c r="A71" s="25" t="s">
        <v>29</v>
      </c>
      <c r="B71" s="22"/>
      <c r="C71" s="22"/>
      <c r="D71" s="39">
        <f>SUM(D55:D70)</f>
        <v>1369401</v>
      </c>
      <c r="E71" s="43"/>
      <c r="F71" s="39">
        <f>SUM(F55:F70)</f>
        <v>6500707</v>
      </c>
      <c r="G71" s="43"/>
      <c r="H71" s="39">
        <f>SUM(H55:H70)</f>
        <v>1252636</v>
      </c>
      <c r="I71" s="43"/>
      <c r="J71" s="39">
        <f>SUM(J55:J70)</f>
        <v>771954</v>
      </c>
    </row>
    <row r="72" spans="1:12" s="5" customFormat="1" ht="20.85" customHeight="1">
      <c r="A72" s="59"/>
      <c r="B72" s="3"/>
      <c r="C72" s="3"/>
      <c r="D72" s="1"/>
      <c r="E72" s="1"/>
      <c r="F72" s="1"/>
      <c r="G72" s="1"/>
      <c r="H72" s="1"/>
      <c r="I72" s="1"/>
      <c r="J72" s="1"/>
      <c r="L72" s="9"/>
    </row>
    <row r="73" spans="1:12" s="5" customFormat="1" ht="20.85" customHeight="1">
      <c r="A73" s="24" t="s">
        <v>30</v>
      </c>
      <c r="B73" s="22"/>
      <c r="C73" s="22"/>
      <c r="D73" s="34"/>
      <c r="E73" s="34"/>
      <c r="F73" s="34"/>
      <c r="G73" s="34"/>
      <c r="H73" s="34"/>
      <c r="I73" s="34"/>
      <c r="J73" s="34"/>
      <c r="L73" s="9"/>
    </row>
    <row r="74" spans="1:12" s="5" customFormat="1" ht="20.85" customHeight="1">
      <c r="A74" s="26" t="s">
        <v>141</v>
      </c>
      <c r="B74" s="22"/>
      <c r="C74" s="22"/>
      <c r="D74" s="34">
        <v>0</v>
      </c>
      <c r="E74" s="34"/>
      <c r="F74" s="34">
        <v>61084</v>
      </c>
      <c r="G74" s="34"/>
      <c r="H74" s="34">
        <v>0</v>
      </c>
      <c r="I74" s="34"/>
      <c r="J74" s="34">
        <v>0</v>
      </c>
      <c r="L74" s="9"/>
    </row>
    <row r="75" spans="1:12" s="5" customFormat="1" ht="20.85" customHeight="1">
      <c r="A75" s="26" t="s">
        <v>142</v>
      </c>
      <c r="B75" s="22">
        <v>15</v>
      </c>
      <c r="C75" s="22"/>
      <c r="D75" s="34">
        <v>0</v>
      </c>
      <c r="E75" s="34"/>
      <c r="F75" s="34">
        <v>4677594</v>
      </c>
      <c r="G75" s="34"/>
      <c r="H75" s="34">
        <v>0</v>
      </c>
      <c r="I75" s="34"/>
      <c r="J75" s="34">
        <v>233962</v>
      </c>
      <c r="L75" s="9"/>
    </row>
    <row r="76" spans="1:12" s="5" customFormat="1" ht="20.85" customHeight="1">
      <c r="A76" s="26" t="s">
        <v>31</v>
      </c>
      <c r="B76" s="22">
        <v>15</v>
      </c>
      <c r="C76" s="22"/>
      <c r="D76" s="34">
        <v>0</v>
      </c>
      <c r="E76" s="34"/>
      <c r="F76" s="34">
        <v>3760305</v>
      </c>
      <c r="G76" s="33"/>
      <c r="H76" s="34">
        <v>0</v>
      </c>
      <c r="I76" s="34"/>
      <c r="J76" s="34">
        <v>366800</v>
      </c>
      <c r="L76" s="9"/>
    </row>
    <row r="77" spans="1:12" s="5" customFormat="1" ht="20.85" customHeight="1">
      <c r="A77" s="26" t="s">
        <v>32</v>
      </c>
      <c r="B77" s="22">
        <v>15</v>
      </c>
      <c r="C77" s="22"/>
      <c r="D77" s="33">
        <v>939319</v>
      </c>
      <c r="E77" s="40"/>
      <c r="F77" s="33">
        <v>1383444</v>
      </c>
      <c r="G77" s="33"/>
      <c r="H77" s="33">
        <v>3786</v>
      </c>
      <c r="I77" s="33"/>
      <c r="J77" s="33">
        <v>3953</v>
      </c>
      <c r="L77" s="9"/>
    </row>
    <row r="78" spans="1:12" s="5" customFormat="1" ht="20.85" customHeight="1">
      <c r="A78" s="26" t="s">
        <v>33</v>
      </c>
      <c r="B78" s="22">
        <v>16</v>
      </c>
      <c r="C78" s="22"/>
      <c r="D78" s="34">
        <v>23970</v>
      </c>
      <c r="E78" s="34"/>
      <c r="F78" s="34">
        <v>99148</v>
      </c>
      <c r="G78" s="34"/>
      <c r="H78" s="34">
        <v>16000</v>
      </c>
      <c r="I78" s="34"/>
      <c r="J78" s="34">
        <v>28743</v>
      </c>
      <c r="L78" s="9"/>
    </row>
    <row r="79" spans="1:12" s="5" customFormat="1" ht="20.85" customHeight="1">
      <c r="A79" s="26" t="s">
        <v>214</v>
      </c>
      <c r="B79" s="22"/>
      <c r="C79" s="22"/>
      <c r="D79" s="34">
        <v>0</v>
      </c>
      <c r="E79" s="34"/>
      <c r="F79" s="34">
        <v>60684</v>
      </c>
      <c r="G79" s="34"/>
      <c r="H79" s="34">
        <v>0</v>
      </c>
      <c r="I79" s="34"/>
      <c r="J79" s="34">
        <v>0</v>
      </c>
      <c r="L79" s="9"/>
    </row>
    <row r="80" spans="1:12" s="5" customFormat="1" ht="20.85" customHeight="1">
      <c r="A80" s="26" t="s">
        <v>143</v>
      </c>
      <c r="B80" s="22" t="s">
        <v>262</v>
      </c>
      <c r="C80" s="22"/>
      <c r="D80" s="33">
        <v>0</v>
      </c>
      <c r="E80" s="40"/>
      <c r="F80" s="33">
        <v>524459</v>
      </c>
      <c r="G80" s="33"/>
      <c r="H80" s="33">
        <v>0</v>
      </c>
      <c r="I80" s="33"/>
      <c r="J80" s="33">
        <v>0</v>
      </c>
      <c r="L80" s="201"/>
    </row>
    <row r="81" spans="1:14" ht="20.85" customHeight="1">
      <c r="A81" s="25" t="s">
        <v>34</v>
      </c>
      <c r="B81" s="42"/>
      <c r="C81" s="42"/>
      <c r="D81" s="39">
        <f>SUM(D74:D80)</f>
        <v>963289</v>
      </c>
      <c r="E81" s="43"/>
      <c r="F81" s="39">
        <f>SUM(F74:F80)</f>
        <v>10566718</v>
      </c>
      <c r="G81" s="51"/>
      <c r="H81" s="39">
        <f>SUM(H74:H80)</f>
        <v>19786</v>
      </c>
      <c r="I81" s="43"/>
      <c r="J81" s="39">
        <f>SUM(J74:J80)</f>
        <v>633458</v>
      </c>
    </row>
    <row r="82" spans="1:14" ht="20.85" customHeight="1">
      <c r="A82" s="25"/>
      <c r="B82" s="42"/>
      <c r="C82" s="42"/>
      <c r="D82" s="43"/>
      <c r="E82" s="43"/>
      <c r="F82" s="43"/>
      <c r="G82" s="43"/>
      <c r="H82" s="43"/>
      <c r="I82" s="43"/>
      <c r="J82" s="43"/>
    </row>
    <row r="83" spans="1:14" ht="20.85" customHeight="1">
      <c r="A83" s="25" t="s">
        <v>35</v>
      </c>
      <c r="B83" s="22"/>
      <c r="C83" s="22"/>
      <c r="D83" s="52">
        <f>D71+D81</f>
        <v>2332690</v>
      </c>
      <c r="E83" s="43"/>
      <c r="F83" s="52">
        <f>F71+F81</f>
        <v>17067425</v>
      </c>
      <c r="G83" s="51"/>
      <c r="H83" s="52">
        <f>H71+H81</f>
        <v>1272422</v>
      </c>
      <c r="I83" s="43"/>
      <c r="J83" s="52">
        <f>J71+J81</f>
        <v>1405412</v>
      </c>
    </row>
    <row r="84" spans="1:14" ht="20.85" customHeight="1">
      <c r="A84" s="58"/>
      <c r="B84" s="22"/>
      <c r="C84" s="22"/>
      <c r="D84" s="34"/>
      <c r="E84" s="34"/>
      <c r="F84" s="34"/>
      <c r="G84" s="34"/>
      <c r="H84" s="34"/>
      <c r="I84" s="34"/>
      <c r="J84" s="34"/>
      <c r="K84" s="11"/>
      <c r="L84" s="5"/>
      <c r="M84" s="5"/>
      <c r="N84" s="5"/>
    </row>
    <row r="85" spans="1:14" ht="20.85" customHeight="1">
      <c r="A85" s="54" t="s">
        <v>0</v>
      </c>
      <c r="B85" s="22"/>
      <c r="C85" s="22"/>
      <c r="D85" s="57"/>
      <c r="E85" s="57"/>
      <c r="F85" s="57"/>
      <c r="G85" s="57"/>
      <c r="H85" s="57"/>
      <c r="I85" s="57"/>
      <c r="J85" s="57"/>
    </row>
    <row r="86" spans="1:14" ht="20.85" customHeight="1">
      <c r="A86" s="233" t="s">
        <v>1</v>
      </c>
      <c r="B86" s="233"/>
      <c r="C86" s="233"/>
      <c r="D86" s="233"/>
      <c r="E86" s="233"/>
      <c r="F86" s="233"/>
      <c r="G86" s="233"/>
      <c r="H86" s="233"/>
      <c r="I86" s="233"/>
      <c r="J86" s="233"/>
    </row>
    <row r="87" spans="1:14" ht="20.85" customHeight="1">
      <c r="A87" s="10"/>
      <c r="B87" s="45"/>
      <c r="C87" s="45"/>
      <c r="D87" s="10"/>
      <c r="E87" s="10"/>
      <c r="F87" s="10"/>
      <c r="G87" s="10"/>
      <c r="H87" s="10"/>
      <c r="I87" s="10"/>
      <c r="J87" s="10"/>
    </row>
    <row r="88" spans="1:14" ht="20.85" customHeight="1">
      <c r="A88" s="46"/>
      <c r="B88" s="22"/>
      <c r="C88" s="22"/>
      <c r="D88" s="234" t="s">
        <v>2</v>
      </c>
      <c r="E88" s="234"/>
      <c r="F88" s="234"/>
      <c r="G88" s="21"/>
      <c r="H88" s="234" t="s">
        <v>3</v>
      </c>
      <c r="I88" s="234"/>
      <c r="J88" s="234"/>
    </row>
    <row r="89" spans="1:14" ht="20.85" customHeight="1">
      <c r="A89" s="46"/>
      <c r="B89" s="22"/>
      <c r="C89" s="22"/>
      <c r="D89" s="234" t="s">
        <v>4</v>
      </c>
      <c r="E89" s="234"/>
      <c r="F89" s="234"/>
      <c r="G89" s="21"/>
      <c r="H89" s="235" t="s">
        <v>4</v>
      </c>
      <c r="I89" s="235"/>
      <c r="J89" s="235"/>
    </row>
    <row r="90" spans="1:14" ht="20.85" customHeight="1">
      <c r="A90" s="46"/>
      <c r="B90" s="22"/>
      <c r="C90" s="22"/>
      <c r="D90" s="237" t="s">
        <v>5</v>
      </c>
      <c r="E90" s="237"/>
      <c r="F90" s="237"/>
      <c r="G90" s="18"/>
      <c r="H90" s="237" t="s">
        <v>5</v>
      </c>
      <c r="I90" s="237"/>
      <c r="J90" s="237"/>
    </row>
    <row r="91" spans="1:14" ht="20.85" customHeight="1">
      <c r="A91" s="46"/>
      <c r="B91" s="22" t="s">
        <v>7</v>
      </c>
      <c r="C91" s="22"/>
      <c r="D91" s="18">
        <v>2024</v>
      </c>
      <c r="E91" s="18"/>
      <c r="F91" s="18">
        <v>2023</v>
      </c>
      <c r="G91" s="18"/>
      <c r="H91" s="18">
        <v>2024</v>
      </c>
      <c r="I91" s="18"/>
      <c r="J91" s="18">
        <v>2023</v>
      </c>
    </row>
    <row r="92" spans="1:14" ht="20.85" customHeight="1">
      <c r="A92" s="46"/>
      <c r="B92" s="22"/>
      <c r="C92" s="22"/>
      <c r="D92" s="18"/>
      <c r="E92" s="18"/>
      <c r="F92" s="18" t="s">
        <v>207</v>
      </c>
      <c r="G92" s="18"/>
      <c r="H92" s="18"/>
      <c r="I92" s="18"/>
      <c r="J92" s="18"/>
    </row>
    <row r="93" spans="1:14" ht="20.85" customHeight="1">
      <c r="A93" s="23"/>
      <c r="B93" s="6"/>
      <c r="C93" s="22"/>
      <c r="D93" s="236" t="s">
        <v>9</v>
      </c>
      <c r="E93" s="236"/>
      <c r="F93" s="236"/>
      <c r="G93" s="236"/>
      <c r="H93" s="236"/>
      <c r="I93" s="236"/>
      <c r="J93" s="236"/>
    </row>
    <row r="94" spans="1:14" ht="20.85" customHeight="1">
      <c r="A94" s="24" t="s">
        <v>36</v>
      </c>
      <c r="B94" s="22"/>
      <c r="C94" s="22"/>
      <c r="D94" s="34"/>
      <c r="E94" s="34"/>
      <c r="F94" s="34"/>
      <c r="G94" s="34"/>
      <c r="H94" s="34"/>
      <c r="I94" s="34"/>
      <c r="J94" s="34"/>
    </row>
    <row r="95" spans="1:14" s="15" customFormat="1" ht="20.85" customHeight="1">
      <c r="A95" s="26" t="s">
        <v>37</v>
      </c>
      <c r="B95" s="199"/>
      <c r="C95" s="22"/>
      <c r="D95" s="31"/>
      <c r="E95" s="31"/>
      <c r="F95" s="31"/>
      <c r="G95" s="31"/>
      <c r="H95" s="31"/>
      <c r="I95" s="31"/>
      <c r="J95" s="31"/>
      <c r="K95" s="14"/>
      <c r="M95" s="16"/>
    </row>
    <row r="96" spans="1:14" ht="20.85" customHeight="1">
      <c r="A96" s="58" t="s">
        <v>38</v>
      </c>
      <c r="B96" s="22"/>
      <c r="C96" s="22"/>
      <c r="D96" s="31"/>
      <c r="E96" s="31"/>
      <c r="F96" s="31"/>
      <c r="G96" s="31"/>
      <c r="H96" s="31"/>
      <c r="I96" s="31"/>
      <c r="J96" s="31"/>
    </row>
    <row r="97" spans="1:14" ht="20.85" customHeight="1" thickBot="1">
      <c r="A97" s="58" t="s">
        <v>144</v>
      </c>
      <c r="B97" s="22"/>
      <c r="C97" s="22"/>
      <c r="D97" s="53">
        <v>3458554</v>
      </c>
      <c r="E97" s="31"/>
      <c r="F97" s="53">
        <v>3458554</v>
      </c>
      <c r="G97" s="31"/>
      <c r="H97" s="53">
        <v>3458554</v>
      </c>
      <c r="I97" s="31"/>
      <c r="J97" s="53">
        <v>3458554</v>
      </c>
    </row>
    <row r="98" spans="1:14" ht="20.85" customHeight="1" thickTop="1">
      <c r="A98" s="58" t="s">
        <v>39</v>
      </c>
      <c r="B98" s="22"/>
      <c r="C98" s="22"/>
      <c r="D98" s="34"/>
      <c r="E98" s="34"/>
      <c r="F98" s="34"/>
      <c r="G98" s="34"/>
      <c r="H98" s="34"/>
      <c r="I98" s="34"/>
      <c r="J98" s="34"/>
    </row>
    <row r="99" spans="1:14" ht="20.85" customHeight="1">
      <c r="A99" s="58" t="s">
        <v>145</v>
      </c>
      <c r="B99" s="22"/>
      <c r="C99" s="22"/>
      <c r="D99" s="34">
        <v>2503255</v>
      </c>
      <c r="E99" s="34"/>
      <c r="F99" s="34">
        <v>2503255</v>
      </c>
      <c r="G99" s="34"/>
      <c r="H99" s="34">
        <v>2503255</v>
      </c>
      <c r="I99" s="34"/>
      <c r="J99" s="34">
        <v>2503255</v>
      </c>
    </row>
    <row r="100" spans="1:14" ht="20.85" customHeight="1">
      <c r="A100" s="26" t="s">
        <v>40</v>
      </c>
      <c r="B100" s="22"/>
      <c r="C100" s="22"/>
      <c r="D100" s="34">
        <v>207161</v>
      </c>
      <c r="E100" s="34"/>
      <c r="F100" s="34">
        <v>207161</v>
      </c>
      <c r="G100" s="34"/>
      <c r="H100" s="34">
        <v>207161</v>
      </c>
      <c r="I100" s="34"/>
      <c r="J100" s="34">
        <v>207161</v>
      </c>
    </row>
    <row r="101" spans="1:14" ht="20.85" customHeight="1">
      <c r="A101" s="26" t="s">
        <v>239</v>
      </c>
      <c r="B101" s="22"/>
      <c r="C101" s="22"/>
      <c r="D101" s="34"/>
      <c r="E101" s="34"/>
      <c r="F101" s="34"/>
      <c r="G101" s="34"/>
      <c r="H101" s="34"/>
      <c r="I101" s="34"/>
      <c r="J101" s="34"/>
      <c r="K101" s="11"/>
      <c r="L101" s="5"/>
      <c r="M101" s="5"/>
      <c r="N101" s="5"/>
    </row>
    <row r="102" spans="1:14" ht="20.85" customHeight="1">
      <c r="A102" s="26" t="s">
        <v>42</v>
      </c>
      <c r="B102" s="22"/>
      <c r="C102" s="22"/>
      <c r="D102" s="34"/>
      <c r="E102" s="34"/>
      <c r="F102" s="34"/>
      <c r="G102" s="34"/>
      <c r="H102" s="34"/>
      <c r="I102" s="34"/>
      <c r="J102" s="34"/>
    </row>
    <row r="103" spans="1:14" ht="20.85" customHeight="1">
      <c r="A103" s="26" t="s">
        <v>43</v>
      </c>
      <c r="B103" s="22">
        <v>18</v>
      </c>
      <c r="C103" s="22"/>
      <c r="D103" s="34">
        <v>82900</v>
      </c>
      <c r="E103" s="34"/>
      <c r="F103" s="34">
        <v>82900</v>
      </c>
      <c r="G103" s="34"/>
      <c r="H103" s="34">
        <v>82900</v>
      </c>
      <c r="I103" s="34"/>
      <c r="J103" s="34">
        <v>82900</v>
      </c>
    </row>
    <row r="104" spans="1:14" ht="20.85" customHeight="1">
      <c r="A104" s="26" t="s">
        <v>290</v>
      </c>
      <c r="B104" s="22"/>
      <c r="C104" s="22"/>
      <c r="D104" s="34">
        <v>-820690</v>
      </c>
      <c r="E104" s="34"/>
      <c r="F104" s="34">
        <v>1758247</v>
      </c>
      <c r="G104" s="34"/>
      <c r="H104" s="34">
        <v>294894</v>
      </c>
      <c r="I104" s="34"/>
      <c r="J104" s="34">
        <v>810651</v>
      </c>
    </row>
    <row r="105" spans="1:14" ht="20.85" customHeight="1">
      <c r="A105" s="26" t="s">
        <v>44</v>
      </c>
      <c r="B105" s="22"/>
      <c r="C105" s="22"/>
      <c r="D105" s="34">
        <v>85795</v>
      </c>
      <c r="E105" s="34"/>
      <c r="F105" s="34">
        <v>154578</v>
      </c>
      <c r="G105" s="34"/>
      <c r="H105" s="34">
        <v>1781</v>
      </c>
      <c r="I105" s="34"/>
      <c r="J105" s="34">
        <v>142816</v>
      </c>
      <c r="K105" s="118"/>
    </row>
    <row r="106" spans="1:14" ht="20.85" customHeight="1">
      <c r="A106" s="25" t="s">
        <v>146</v>
      </c>
      <c r="B106" s="42"/>
      <c r="C106" s="42"/>
      <c r="D106" s="104">
        <f>SUM(D99:D105)</f>
        <v>2058421</v>
      </c>
      <c r="E106" s="43"/>
      <c r="F106" s="104">
        <f>SUM(F99:F105)</f>
        <v>4706141</v>
      </c>
      <c r="G106" s="43"/>
      <c r="H106" s="104">
        <f>SUM(H99:H105)</f>
        <v>3089991</v>
      </c>
      <c r="I106" s="43"/>
      <c r="J106" s="104">
        <f>SUM(J99:J105)</f>
        <v>3746783</v>
      </c>
      <c r="K106" s="118"/>
    </row>
    <row r="107" spans="1:14" ht="20.85" customHeight="1">
      <c r="A107" s="26" t="s">
        <v>147</v>
      </c>
      <c r="B107" s="22"/>
      <c r="C107" s="22"/>
      <c r="D107" s="37">
        <v>0</v>
      </c>
      <c r="E107" s="34"/>
      <c r="F107" s="37">
        <v>2911030</v>
      </c>
      <c r="G107" s="34"/>
      <c r="H107" s="37">
        <v>0</v>
      </c>
      <c r="I107" s="34"/>
      <c r="J107" s="37">
        <v>0</v>
      </c>
      <c r="K107" s="118"/>
    </row>
    <row r="108" spans="1:14" ht="20.85" customHeight="1">
      <c r="A108" s="25" t="s">
        <v>45</v>
      </c>
      <c r="B108" s="22"/>
      <c r="C108" s="22"/>
      <c r="D108" s="52">
        <f>SUM(D106:D107)</f>
        <v>2058421</v>
      </c>
      <c r="E108" s="43"/>
      <c r="F108" s="52">
        <f>SUM(F106:F107)</f>
        <v>7617171</v>
      </c>
      <c r="G108" s="43"/>
      <c r="H108" s="52">
        <f>SUM(H106:H107)</f>
        <v>3089991</v>
      </c>
      <c r="I108" s="43"/>
      <c r="J108" s="52">
        <f>SUM(J106:J107)</f>
        <v>3746783</v>
      </c>
    </row>
    <row r="109" spans="1:14" ht="20.85" customHeight="1">
      <c r="A109" s="25"/>
      <c r="B109" s="22"/>
      <c r="C109" s="22"/>
      <c r="D109" s="43"/>
      <c r="E109" s="43"/>
      <c r="F109" s="43"/>
      <c r="G109" s="43"/>
      <c r="H109" s="43"/>
      <c r="I109" s="43"/>
      <c r="J109" s="43"/>
    </row>
    <row r="110" spans="1:14" ht="20.85" customHeight="1" thickBot="1">
      <c r="A110" s="25" t="s">
        <v>46</v>
      </c>
      <c r="B110" s="42"/>
      <c r="C110" s="42"/>
      <c r="D110" s="44">
        <f>D108+D83</f>
        <v>4391111</v>
      </c>
      <c r="E110" s="43"/>
      <c r="F110" s="44">
        <f>F108+F83</f>
        <v>24684596</v>
      </c>
      <c r="G110" s="43"/>
      <c r="H110" s="44">
        <f>H108+H83</f>
        <v>4362413</v>
      </c>
      <c r="I110" s="43"/>
      <c r="J110" s="44">
        <f>J108+J83</f>
        <v>5152195</v>
      </c>
    </row>
    <row r="111" spans="1:14" ht="20.85" customHeight="1" thickTop="1">
      <c r="A111" s="17"/>
      <c r="B111" s="20"/>
      <c r="C111" s="20"/>
      <c r="D111" s="19"/>
      <c r="E111" s="19"/>
      <c r="F111" s="19"/>
      <c r="G111" s="19"/>
      <c r="H111" s="19"/>
      <c r="I111" s="19"/>
      <c r="J111" s="19"/>
    </row>
    <row r="112" spans="1:14" ht="20.85" customHeight="1">
      <c r="A112" s="17"/>
      <c r="D112" s="12"/>
      <c r="E112" s="12"/>
      <c r="F112" s="12"/>
      <c r="G112" s="13"/>
      <c r="H112" s="12"/>
      <c r="I112" s="12"/>
      <c r="J112" s="12"/>
    </row>
    <row r="113" spans="1:10" ht="20.85" customHeight="1">
      <c r="A113" s="17"/>
      <c r="D113" s="12"/>
      <c r="E113" s="12"/>
      <c r="F113" s="12"/>
      <c r="G113" s="13"/>
      <c r="H113" s="12"/>
      <c r="I113" s="12"/>
      <c r="J113" s="12"/>
    </row>
    <row r="114" spans="1:10" ht="20.85" customHeight="1">
      <c r="B114" s="6"/>
      <c r="C114" s="6"/>
      <c r="G114" s="13"/>
      <c r="H114" s="12"/>
      <c r="I114" s="12"/>
      <c r="J114" s="12"/>
    </row>
    <row r="120" spans="1:10" ht="20.85" customHeight="1">
      <c r="A120" s="239"/>
      <c r="B120" s="239"/>
      <c r="C120" s="198"/>
    </row>
  </sheetData>
  <mergeCells count="27">
    <mergeCell ref="D48:F48"/>
    <mergeCell ref="H48:J48"/>
    <mergeCell ref="D49:F49"/>
    <mergeCell ref="H49:J49"/>
    <mergeCell ref="A120:B120"/>
    <mergeCell ref="D50:F50"/>
    <mergeCell ref="H50:J50"/>
    <mergeCell ref="D53:J53"/>
    <mergeCell ref="D90:F90"/>
    <mergeCell ref="H90:J90"/>
    <mergeCell ref="D93:J93"/>
    <mergeCell ref="A86:J86"/>
    <mergeCell ref="D88:F88"/>
    <mergeCell ref="H88:J88"/>
    <mergeCell ref="D89:F89"/>
    <mergeCell ref="H89:J89"/>
    <mergeCell ref="A2:J2"/>
    <mergeCell ref="D4:F4"/>
    <mergeCell ref="H4:J4"/>
    <mergeCell ref="D3:F3"/>
    <mergeCell ref="H3:J3"/>
    <mergeCell ref="A46:J46"/>
    <mergeCell ref="D5:F5"/>
    <mergeCell ref="H5:J5"/>
    <mergeCell ref="D9:J9"/>
    <mergeCell ref="D6:F6"/>
    <mergeCell ref="H6:J6"/>
  </mergeCells>
  <pageMargins left="0.8" right="0.8" top="0.48" bottom="0.5" header="0.5" footer="0.5"/>
  <pageSetup paperSize="9" scale="70" firstPageNumber="8" fitToHeight="0" orientation="portrait" useFirstPageNumber="1" r:id="rId1"/>
  <headerFooter>
    <oddFooter>&amp;L&amp;"Times New Roman,Regular"&amp;11The accompanying notes form an integral part of the financial statements.
&amp;C&amp;"Times New Roman,Regular"&amp;11&amp;P</oddFooter>
  </headerFooter>
  <rowBreaks count="2" manualBreakCount="2">
    <brk id="44" max="16383" man="1"/>
    <brk id="8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0"/>
  <sheetViews>
    <sheetView zoomScale="82" zoomScaleNormal="82" zoomScaleSheetLayoutView="96" workbookViewId="0">
      <selection activeCell="G94" sqref="G94"/>
    </sheetView>
  </sheetViews>
  <sheetFormatPr defaultColWidth="11.33203125" defaultRowHeight="20.25" customHeight="1"/>
  <cols>
    <col min="1" max="1" width="75" style="57" customWidth="1"/>
    <col min="2" max="2" width="10.1640625" style="92" customWidth="1"/>
    <col min="3" max="3" width="13.83203125" style="57" customWidth="1"/>
    <col min="4" max="4" width="1.1640625" style="57" customWidth="1"/>
    <col min="5" max="5" width="13.83203125" style="57" customWidth="1"/>
    <col min="6" max="6" width="1.1640625" style="57" customWidth="1"/>
    <col min="7" max="7" width="13.83203125" style="57" customWidth="1"/>
    <col min="8" max="8" width="1.1640625" style="57" customWidth="1"/>
    <col min="9" max="9" width="13.83203125" style="57" customWidth="1"/>
    <col min="10" max="10" width="2.6640625" style="57" customWidth="1"/>
    <col min="11" max="16384" width="11.33203125" style="57"/>
  </cols>
  <sheetData>
    <row r="1" spans="1:9" s="56" customFormat="1" ht="20.25" customHeight="1">
      <c r="A1" s="241" t="s">
        <v>0</v>
      </c>
      <c r="B1" s="241"/>
      <c r="C1" s="241"/>
      <c r="D1" s="241"/>
      <c r="E1" s="241"/>
      <c r="F1" s="241"/>
      <c r="G1" s="241"/>
      <c r="H1" s="241"/>
      <c r="I1" s="241"/>
    </row>
    <row r="2" spans="1:9" s="81" customFormat="1" ht="20.25" customHeight="1">
      <c r="A2" s="233" t="s">
        <v>47</v>
      </c>
      <c r="B2" s="233"/>
      <c r="C2" s="233"/>
      <c r="D2" s="233"/>
      <c r="E2" s="233"/>
      <c r="F2" s="233"/>
      <c r="G2" s="233"/>
      <c r="H2" s="233"/>
      <c r="I2" s="233"/>
    </row>
    <row r="3" spans="1:9" s="65" customFormat="1" ht="20.25" customHeight="1">
      <c r="B3" s="63"/>
      <c r="D3" s="21"/>
      <c r="H3" s="21"/>
    </row>
    <row r="4" spans="1:9" s="65" customFormat="1" ht="20.25" customHeight="1">
      <c r="B4" s="63"/>
      <c r="C4" s="234" t="s">
        <v>2</v>
      </c>
      <c r="D4" s="234"/>
      <c r="E4" s="234"/>
      <c r="F4" s="60"/>
      <c r="G4" s="234" t="s">
        <v>3</v>
      </c>
      <c r="H4" s="234"/>
      <c r="I4" s="234"/>
    </row>
    <row r="5" spans="1:9" s="65" customFormat="1" ht="20.25" customHeight="1">
      <c r="B5" s="63"/>
      <c r="C5" s="234" t="s">
        <v>4</v>
      </c>
      <c r="D5" s="234"/>
      <c r="E5" s="234"/>
      <c r="F5" s="60"/>
      <c r="G5" s="234" t="s">
        <v>4</v>
      </c>
      <c r="H5" s="234"/>
      <c r="I5" s="234"/>
    </row>
    <row r="6" spans="1:9" ht="20.25" customHeight="1">
      <c r="C6" s="242" t="s">
        <v>117</v>
      </c>
      <c r="D6" s="243"/>
      <c r="E6" s="243"/>
      <c r="F6" s="61"/>
      <c r="G6" s="242" t="s">
        <v>117</v>
      </c>
      <c r="H6" s="243"/>
      <c r="I6" s="243"/>
    </row>
    <row r="7" spans="1:9" ht="20.25" customHeight="1">
      <c r="B7" s="27" t="s">
        <v>7</v>
      </c>
      <c r="C7" s="18">
        <v>2024</v>
      </c>
      <c r="D7" s="18"/>
      <c r="E7" s="18">
        <v>2023</v>
      </c>
      <c r="F7" s="18"/>
      <c r="G7" s="18">
        <v>2024</v>
      </c>
      <c r="H7" s="18"/>
      <c r="I7" s="18">
        <v>2023</v>
      </c>
    </row>
    <row r="8" spans="1:9" ht="20.25" customHeight="1">
      <c r="B8" s="27"/>
      <c r="C8" s="18"/>
      <c r="D8" s="18"/>
      <c r="E8" s="18" t="s">
        <v>207</v>
      </c>
      <c r="F8" s="18"/>
      <c r="G8" s="18"/>
      <c r="H8" s="18"/>
      <c r="I8" s="18"/>
    </row>
    <row r="9" spans="1:9" ht="20.25" customHeight="1">
      <c r="B9" s="189"/>
      <c r="C9" s="236" t="s">
        <v>9</v>
      </c>
      <c r="D9" s="237"/>
      <c r="E9" s="237"/>
      <c r="F9" s="237"/>
      <c r="G9" s="237"/>
      <c r="H9" s="237"/>
      <c r="I9" s="237"/>
    </row>
    <row r="10" spans="1:9" ht="20.25" customHeight="1">
      <c r="A10" s="65" t="s">
        <v>280</v>
      </c>
      <c r="B10" s="189"/>
      <c r="C10" s="226"/>
      <c r="D10" s="225"/>
      <c r="E10" s="225"/>
      <c r="F10" s="225"/>
      <c r="G10" s="225"/>
      <c r="H10" s="225"/>
      <c r="I10" s="225"/>
    </row>
    <row r="11" spans="1:9" ht="20.25" customHeight="1">
      <c r="A11" s="63" t="s">
        <v>48</v>
      </c>
      <c r="C11" s="82"/>
      <c r="D11" s="82"/>
      <c r="E11" s="82"/>
      <c r="F11" s="82"/>
      <c r="G11" s="82"/>
      <c r="H11" s="82"/>
      <c r="I11" s="82"/>
    </row>
    <row r="12" spans="1:9" ht="20.25" customHeight="1">
      <c r="A12" s="57" t="s">
        <v>215</v>
      </c>
      <c r="B12" s="27">
        <v>5</v>
      </c>
      <c r="C12" s="33">
        <v>113877</v>
      </c>
      <c r="D12" s="33"/>
      <c r="E12" s="33">
        <v>203218</v>
      </c>
      <c r="F12" s="33"/>
      <c r="G12" s="33">
        <v>124999</v>
      </c>
      <c r="H12" s="33"/>
      <c r="I12" s="33">
        <v>196921</v>
      </c>
    </row>
    <row r="13" spans="1:9" ht="20.25" customHeight="1">
      <c r="A13" s="57" t="s">
        <v>216</v>
      </c>
      <c r="B13" s="27">
        <v>5</v>
      </c>
      <c r="C13" s="33">
        <v>0</v>
      </c>
      <c r="D13" s="33"/>
      <c r="E13" s="33">
        <v>0</v>
      </c>
      <c r="F13" s="33"/>
      <c r="G13" s="33">
        <v>15120</v>
      </c>
      <c r="H13" s="33"/>
      <c r="I13" s="33">
        <v>16440</v>
      </c>
    </row>
    <row r="14" spans="1:9" ht="20.25" hidden="1" customHeight="1">
      <c r="A14" s="57" t="s">
        <v>150</v>
      </c>
      <c r="B14" s="27"/>
      <c r="C14" s="33">
        <v>0</v>
      </c>
      <c r="D14" s="33"/>
      <c r="E14" s="33">
        <v>0</v>
      </c>
      <c r="F14" s="33"/>
      <c r="G14" s="33">
        <v>0</v>
      </c>
      <c r="H14" s="33"/>
      <c r="I14" s="33">
        <v>0</v>
      </c>
    </row>
    <row r="15" spans="1:9" ht="20.25" hidden="1" customHeight="1">
      <c r="A15" s="57" t="s">
        <v>151</v>
      </c>
      <c r="B15" s="27">
        <v>5</v>
      </c>
      <c r="C15" s="33">
        <v>0</v>
      </c>
      <c r="D15" s="33"/>
      <c r="E15" s="33">
        <v>0</v>
      </c>
      <c r="F15" s="33"/>
      <c r="G15" s="33">
        <v>0</v>
      </c>
      <c r="H15" s="33"/>
      <c r="I15" s="33">
        <v>0</v>
      </c>
    </row>
    <row r="16" spans="1:9" ht="20.25" hidden="1" customHeight="1">
      <c r="A16" s="57" t="s">
        <v>152</v>
      </c>
      <c r="B16" s="27">
        <v>5</v>
      </c>
      <c r="C16" s="33">
        <v>0</v>
      </c>
      <c r="D16" s="33"/>
      <c r="E16" s="33">
        <v>0</v>
      </c>
      <c r="F16" s="33"/>
      <c r="G16" s="33">
        <v>0</v>
      </c>
      <c r="H16" s="33"/>
      <c r="I16" s="33">
        <v>0</v>
      </c>
    </row>
    <row r="17" spans="1:15" ht="20.25" customHeight="1">
      <c r="A17" s="57" t="s">
        <v>153</v>
      </c>
      <c r="B17" s="27"/>
      <c r="C17" s="33">
        <v>160818</v>
      </c>
      <c r="D17" s="33"/>
      <c r="E17" s="33">
        <v>70467</v>
      </c>
      <c r="F17" s="33"/>
      <c r="G17" s="33">
        <v>0</v>
      </c>
      <c r="H17" s="33"/>
      <c r="I17" s="33">
        <v>0</v>
      </c>
    </row>
    <row r="18" spans="1:15" ht="20.25" customHeight="1">
      <c r="A18" s="57" t="s">
        <v>299</v>
      </c>
      <c r="B18" s="27">
        <v>5</v>
      </c>
      <c r="C18" s="49">
        <v>1401</v>
      </c>
      <c r="D18" s="49"/>
      <c r="E18" s="49">
        <v>0</v>
      </c>
      <c r="F18" s="49"/>
      <c r="G18" s="49">
        <v>170425</v>
      </c>
      <c r="H18" s="49"/>
      <c r="I18" s="49">
        <v>244</v>
      </c>
    </row>
    <row r="19" spans="1:15" ht="20.25" customHeight="1">
      <c r="A19" s="57" t="s">
        <v>240</v>
      </c>
      <c r="B19" s="27">
        <v>10</v>
      </c>
      <c r="C19" s="93">
        <v>0</v>
      </c>
      <c r="D19" s="93"/>
      <c r="E19" s="93">
        <v>0</v>
      </c>
      <c r="F19" s="93"/>
      <c r="G19" s="93">
        <v>5875</v>
      </c>
      <c r="H19" s="93"/>
      <c r="I19" s="93">
        <v>0</v>
      </c>
    </row>
    <row r="20" spans="1:15" ht="20.25" customHeight="1">
      <c r="A20" s="57" t="s">
        <v>49</v>
      </c>
      <c r="B20" s="27">
        <v>5</v>
      </c>
      <c r="C20" s="93">
        <v>28977</v>
      </c>
      <c r="D20" s="93"/>
      <c r="E20" s="93">
        <v>1272</v>
      </c>
      <c r="F20" s="93"/>
      <c r="G20" s="93">
        <v>2098</v>
      </c>
      <c r="H20" s="93"/>
      <c r="I20" s="93">
        <v>1272</v>
      </c>
    </row>
    <row r="21" spans="1:15" ht="20.25" customHeight="1">
      <c r="A21" s="65" t="s">
        <v>50</v>
      </c>
      <c r="B21" s="27"/>
      <c r="C21" s="95">
        <f>SUM(C12:C20)</f>
        <v>305073</v>
      </c>
      <c r="D21" s="94"/>
      <c r="E21" s="95">
        <f>SUM(E12:E20)</f>
        <v>274957</v>
      </c>
      <c r="F21" s="94"/>
      <c r="G21" s="95">
        <f>SUM(G12:G20)</f>
        <v>318517</v>
      </c>
      <c r="H21" s="94"/>
      <c r="I21" s="95">
        <f>SUM(I12:I20)</f>
        <v>214877</v>
      </c>
      <c r="L21" s="96"/>
      <c r="M21" s="96"/>
      <c r="N21" s="97"/>
      <c r="O21" s="98"/>
    </row>
    <row r="22" spans="1:15" ht="20.25" customHeight="1">
      <c r="C22" s="93"/>
      <c r="D22" s="93"/>
      <c r="E22" s="93"/>
      <c r="F22" s="93"/>
      <c r="G22" s="93"/>
      <c r="H22" s="93"/>
      <c r="I22" s="93"/>
      <c r="J22" s="65"/>
      <c r="K22" s="65"/>
      <c r="L22" s="99"/>
      <c r="M22" s="99"/>
      <c r="N22" s="100"/>
      <c r="O22" s="98"/>
    </row>
    <row r="23" spans="1:15" ht="20.25" customHeight="1">
      <c r="A23" s="63" t="s">
        <v>51</v>
      </c>
      <c r="B23" s="189"/>
      <c r="C23" s="93"/>
      <c r="D23" s="93"/>
      <c r="E23" s="93"/>
      <c r="F23" s="93"/>
      <c r="G23" s="93"/>
      <c r="H23" s="93"/>
      <c r="I23" s="93"/>
      <c r="K23" s="65"/>
      <c r="L23" s="99"/>
      <c r="M23" s="99"/>
      <c r="N23" s="100"/>
      <c r="O23" s="98"/>
    </row>
    <row r="24" spans="1:15" ht="20.25" customHeight="1">
      <c r="A24" s="57" t="s">
        <v>148</v>
      </c>
      <c r="B24" s="27">
        <v>4</v>
      </c>
      <c r="C24" s="93">
        <v>204769</v>
      </c>
      <c r="D24" s="93"/>
      <c r="E24" s="93">
        <v>133519</v>
      </c>
      <c r="F24" s="93"/>
      <c r="G24" s="93">
        <v>0</v>
      </c>
      <c r="H24" s="93"/>
      <c r="I24" s="93">
        <v>0</v>
      </c>
      <c r="K24" s="65"/>
      <c r="L24" s="99"/>
      <c r="M24" s="99"/>
      <c r="N24" s="100"/>
      <c r="O24" s="98"/>
    </row>
    <row r="25" spans="1:15" ht="20.25" customHeight="1">
      <c r="A25" s="57" t="s">
        <v>149</v>
      </c>
      <c r="B25" s="27"/>
      <c r="C25" s="93">
        <v>65832</v>
      </c>
      <c r="D25" s="93"/>
      <c r="E25" s="93">
        <v>10058</v>
      </c>
      <c r="F25" s="93"/>
      <c r="G25" s="93">
        <v>0</v>
      </c>
      <c r="H25" s="93"/>
      <c r="I25" s="93">
        <v>0</v>
      </c>
      <c r="K25" s="65"/>
      <c r="L25" s="99"/>
      <c r="M25" s="99"/>
      <c r="N25" s="100"/>
      <c r="O25" s="98"/>
    </row>
    <row r="26" spans="1:15" ht="20.25" customHeight="1">
      <c r="A26" s="57" t="s">
        <v>52</v>
      </c>
      <c r="B26" s="27" t="s">
        <v>220</v>
      </c>
      <c r="C26" s="93">
        <v>326942</v>
      </c>
      <c r="D26" s="93"/>
      <c r="E26" s="93">
        <v>155729</v>
      </c>
      <c r="F26" s="93"/>
      <c r="G26" s="93">
        <v>89376</v>
      </c>
      <c r="H26" s="93"/>
      <c r="I26" s="93">
        <v>78358</v>
      </c>
      <c r="K26" s="65"/>
      <c r="L26" s="99"/>
      <c r="M26" s="99"/>
      <c r="N26" s="100"/>
      <c r="O26" s="98"/>
    </row>
    <row r="27" spans="1:15" ht="20.25" customHeight="1">
      <c r="A27" s="57" t="s">
        <v>217</v>
      </c>
      <c r="B27" s="27">
        <v>24</v>
      </c>
      <c r="C27" s="93">
        <v>11000</v>
      </c>
      <c r="D27" s="93"/>
      <c r="E27" s="93">
        <v>0</v>
      </c>
      <c r="F27" s="93"/>
      <c r="G27" s="93">
        <v>11000</v>
      </c>
      <c r="H27" s="93"/>
      <c r="I27" s="93">
        <v>0</v>
      </c>
      <c r="K27" s="65"/>
      <c r="L27" s="99"/>
      <c r="M27" s="99"/>
      <c r="N27" s="100"/>
      <c r="O27" s="98"/>
    </row>
    <row r="28" spans="1:15" ht="20.25" customHeight="1">
      <c r="A28" s="57" t="s">
        <v>218</v>
      </c>
      <c r="B28" s="27" t="s">
        <v>189</v>
      </c>
      <c r="C28" s="49">
        <v>0</v>
      </c>
      <c r="D28" s="49"/>
      <c r="E28" s="49">
        <v>34980</v>
      </c>
      <c r="F28" s="49"/>
      <c r="G28" s="49">
        <v>275792</v>
      </c>
      <c r="H28" s="49"/>
      <c r="I28" s="49">
        <v>60000</v>
      </c>
      <c r="K28" s="65"/>
      <c r="L28" s="99"/>
      <c r="M28" s="99"/>
      <c r="N28" s="100"/>
      <c r="O28" s="98"/>
    </row>
    <row r="29" spans="1:15" ht="20.25" customHeight="1">
      <c r="A29" s="57" t="s">
        <v>300</v>
      </c>
      <c r="B29" s="27">
        <v>9</v>
      </c>
      <c r="C29" s="49">
        <v>0</v>
      </c>
      <c r="D29" s="49"/>
      <c r="E29" s="49">
        <v>0</v>
      </c>
      <c r="F29" s="49"/>
      <c r="G29" s="49">
        <v>81704</v>
      </c>
      <c r="H29" s="49"/>
      <c r="I29" s="49">
        <v>0</v>
      </c>
      <c r="K29" s="65"/>
      <c r="L29" s="99"/>
      <c r="M29" s="99"/>
      <c r="N29" s="100"/>
      <c r="O29" s="98"/>
    </row>
    <row r="30" spans="1:15" ht="20.25" customHeight="1">
      <c r="A30" s="57" t="s">
        <v>301</v>
      </c>
      <c r="B30" s="27">
        <v>10</v>
      </c>
      <c r="C30" s="49">
        <v>0</v>
      </c>
      <c r="D30" s="49"/>
      <c r="E30" s="49">
        <v>0</v>
      </c>
      <c r="F30" s="49"/>
      <c r="G30" s="49">
        <v>530421</v>
      </c>
      <c r="H30" s="49"/>
      <c r="I30" s="49">
        <v>0</v>
      </c>
      <c r="K30" s="65"/>
      <c r="L30" s="99"/>
      <c r="M30" s="99"/>
      <c r="N30" s="100"/>
      <c r="O30" s="98"/>
    </row>
    <row r="31" spans="1:15" ht="20.25" customHeight="1">
      <c r="A31" s="57" t="s">
        <v>302</v>
      </c>
      <c r="B31" s="27">
        <v>13</v>
      </c>
      <c r="C31" s="49">
        <v>45356</v>
      </c>
      <c r="D31" s="49"/>
      <c r="E31" s="49">
        <v>0</v>
      </c>
      <c r="F31" s="49"/>
      <c r="G31" s="49">
        <v>0</v>
      </c>
      <c r="H31" s="49"/>
      <c r="I31" s="49">
        <v>0</v>
      </c>
      <c r="K31" s="65"/>
      <c r="L31" s="99"/>
      <c r="M31" s="99"/>
      <c r="N31" s="100"/>
      <c r="O31" s="98"/>
    </row>
    <row r="32" spans="1:15" ht="20.25" customHeight="1">
      <c r="A32" s="57" t="s">
        <v>219</v>
      </c>
      <c r="B32" s="27"/>
      <c r="C32" s="49">
        <v>0</v>
      </c>
      <c r="D32" s="49"/>
      <c r="E32" s="49">
        <v>52306</v>
      </c>
      <c r="F32" s="49"/>
      <c r="G32" s="49">
        <v>0</v>
      </c>
      <c r="H32" s="49"/>
      <c r="I32" s="49">
        <v>0</v>
      </c>
      <c r="K32" s="65"/>
      <c r="L32" s="99"/>
      <c r="M32" s="99"/>
      <c r="N32" s="100"/>
      <c r="O32" s="98"/>
    </row>
    <row r="33" spans="1:20" s="65" customFormat="1" ht="20.25" customHeight="1">
      <c r="A33" s="65" t="s">
        <v>53</v>
      </c>
      <c r="B33" s="101"/>
      <c r="C33" s="95">
        <f>SUM(C24:C32)</f>
        <v>653899</v>
      </c>
      <c r="D33" s="94"/>
      <c r="E33" s="95">
        <f>SUM(E24:E32)</f>
        <v>386592</v>
      </c>
      <c r="F33" s="94"/>
      <c r="G33" s="95">
        <f>SUM(G24:G32)</f>
        <v>988293</v>
      </c>
      <c r="H33" s="94"/>
      <c r="I33" s="95">
        <f>SUM(I24:I32)</f>
        <v>138358</v>
      </c>
      <c r="L33" s="99"/>
      <c r="M33" s="99"/>
      <c r="N33" s="100"/>
      <c r="O33" s="98"/>
      <c r="P33" s="57"/>
      <c r="Q33" s="57"/>
      <c r="R33" s="57"/>
      <c r="S33" s="57"/>
      <c r="T33" s="57"/>
    </row>
    <row r="34" spans="1:20" ht="20.25" customHeight="1">
      <c r="B34" s="27"/>
      <c r="C34" s="86"/>
      <c r="D34" s="93"/>
      <c r="E34" s="86"/>
      <c r="F34" s="93"/>
      <c r="G34" s="86"/>
      <c r="H34" s="93"/>
      <c r="I34" s="86"/>
      <c r="K34" s="65"/>
      <c r="L34" s="99"/>
      <c r="M34" s="99"/>
      <c r="N34" s="100"/>
      <c r="O34" s="98"/>
    </row>
    <row r="35" spans="1:20" ht="20.25" customHeight="1">
      <c r="A35" s="65" t="s">
        <v>225</v>
      </c>
      <c r="B35" s="189"/>
      <c r="C35" s="94">
        <f>C21-C33</f>
        <v>-348826</v>
      </c>
      <c r="D35" s="94"/>
      <c r="E35" s="94">
        <f>E21-E33</f>
        <v>-111635</v>
      </c>
      <c r="F35" s="94"/>
      <c r="G35" s="94">
        <f>G21-G33</f>
        <v>-669776</v>
      </c>
      <c r="H35" s="94"/>
      <c r="I35" s="94">
        <f>I21-I33</f>
        <v>76519</v>
      </c>
      <c r="K35" s="65"/>
      <c r="L35" s="99"/>
      <c r="M35" s="99"/>
      <c r="N35" s="100"/>
      <c r="O35" s="98"/>
    </row>
    <row r="36" spans="1:20" ht="20.25" customHeight="1">
      <c r="A36" s="57" t="s">
        <v>54</v>
      </c>
      <c r="B36" s="27" t="s">
        <v>282</v>
      </c>
      <c r="C36" s="93">
        <v>-81111</v>
      </c>
      <c r="D36" s="93"/>
      <c r="E36" s="93">
        <v>-58602</v>
      </c>
      <c r="F36" s="93"/>
      <c r="G36" s="93">
        <v>-73975</v>
      </c>
      <c r="H36" s="93"/>
      <c r="I36" s="93">
        <v>-58602</v>
      </c>
      <c r="K36" s="65"/>
      <c r="L36" s="99"/>
      <c r="M36" s="99"/>
      <c r="N36" s="100"/>
      <c r="O36" s="98"/>
    </row>
    <row r="37" spans="1:20" ht="20.25" customHeight="1">
      <c r="A37" s="57" t="s">
        <v>221</v>
      </c>
      <c r="B37" s="27">
        <v>5</v>
      </c>
      <c r="C37" s="93">
        <v>-6500</v>
      </c>
      <c r="D37" s="93"/>
      <c r="E37" s="93">
        <v>0</v>
      </c>
      <c r="F37" s="93"/>
      <c r="G37" s="93">
        <v>-61211</v>
      </c>
      <c r="H37" s="93"/>
      <c r="I37" s="93">
        <v>0</v>
      </c>
      <c r="K37" s="65"/>
      <c r="L37" s="99"/>
      <c r="M37" s="99"/>
      <c r="N37" s="100"/>
      <c r="O37" s="98"/>
    </row>
    <row r="38" spans="1:20" ht="20.25" customHeight="1">
      <c r="A38" s="57" t="s">
        <v>284</v>
      </c>
      <c r="B38" s="27"/>
      <c r="C38" s="93">
        <v>10660</v>
      </c>
      <c r="D38" s="33"/>
      <c r="E38" s="93">
        <v>0</v>
      </c>
      <c r="F38" s="33"/>
      <c r="G38" s="93">
        <v>0</v>
      </c>
      <c r="H38" s="33"/>
      <c r="I38" s="93">
        <v>0</v>
      </c>
      <c r="K38" s="65"/>
      <c r="L38" s="99"/>
      <c r="M38" s="99"/>
      <c r="N38" s="100"/>
      <c r="O38" s="98"/>
    </row>
    <row r="39" spans="1:20" s="65" customFormat="1" ht="20.25" customHeight="1">
      <c r="A39" s="65" t="s">
        <v>222</v>
      </c>
      <c r="B39" s="63"/>
      <c r="C39" s="103">
        <f>SUM(C35:C38)</f>
        <v>-425777</v>
      </c>
      <c r="D39" s="51"/>
      <c r="E39" s="103">
        <f>SUM(E35:E38)</f>
        <v>-170237</v>
      </c>
      <c r="F39" s="51"/>
      <c r="G39" s="103">
        <f>SUM(G35:G38)</f>
        <v>-804962</v>
      </c>
      <c r="H39" s="51"/>
      <c r="I39" s="103">
        <f>SUM(I35:I38)</f>
        <v>17917</v>
      </c>
      <c r="L39" s="99"/>
      <c r="M39" s="99"/>
      <c r="N39" s="100"/>
      <c r="O39" s="98"/>
      <c r="P39" s="57"/>
      <c r="Q39" s="57"/>
      <c r="R39" s="57"/>
      <c r="S39" s="57"/>
      <c r="T39" s="57"/>
    </row>
    <row r="40" spans="1:20" ht="20.100000000000001" customHeight="1">
      <c r="A40" s="57" t="s">
        <v>187</v>
      </c>
      <c r="B40" s="27">
        <v>4</v>
      </c>
      <c r="C40" s="93">
        <v>0</v>
      </c>
      <c r="D40" s="93"/>
      <c r="E40" s="93">
        <v>0</v>
      </c>
      <c r="F40" s="33"/>
      <c r="G40" s="188">
        <v>0</v>
      </c>
      <c r="H40" s="33"/>
      <c r="I40" s="93">
        <v>0</v>
      </c>
      <c r="L40" s="102"/>
    </row>
    <row r="41" spans="1:20" ht="20.25" customHeight="1">
      <c r="A41" s="65" t="s">
        <v>223</v>
      </c>
      <c r="B41" s="18"/>
      <c r="C41" s="50">
        <f>SUM(C39:C40)</f>
        <v>-425777</v>
      </c>
      <c r="D41" s="51"/>
      <c r="E41" s="50">
        <f>SUM(E39:E40)</f>
        <v>-170237</v>
      </c>
      <c r="F41" s="51"/>
      <c r="G41" s="50">
        <f>SUM(G39:G40)</f>
        <v>-804962</v>
      </c>
      <c r="H41" s="51"/>
      <c r="I41" s="50">
        <f>SUM(I39:I40)</f>
        <v>17917</v>
      </c>
      <c r="L41" s="102"/>
    </row>
    <row r="42" spans="1:20" ht="20.25" customHeight="1">
      <c r="A42" s="65"/>
      <c r="B42" s="225"/>
      <c r="C42" s="43"/>
      <c r="D42" s="51"/>
      <c r="E42" s="43"/>
      <c r="F42" s="51"/>
      <c r="G42" s="43"/>
      <c r="H42" s="51"/>
      <c r="I42" s="43"/>
      <c r="L42" s="102"/>
    </row>
    <row r="43" spans="1:20" ht="20.25" customHeight="1">
      <c r="A43" s="65" t="s">
        <v>288</v>
      </c>
      <c r="B43" s="225"/>
      <c r="C43" s="43"/>
      <c r="D43" s="51"/>
      <c r="E43" s="43"/>
      <c r="F43" s="51"/>
      <c r="G43" s="43"/>
      <c r="H43" s="51"/>
      <c r="I43" s="43"/>
      <c r="L43" s="102"/>
    </row>
    <row r="44" spans="1:20" ht="20.25" customHeight="1">
      <c r="A44" s="57" t="s">
        <v>241</v>
      </c>
      <c r="B44" s="27">
        <v>4</v>
      </c>
      <c r="C44" s="86">
        <v>-2975457</v>
      </c>
      <c r="D44" s="86"/>
      <c r="E44" s="86">
        <v>843430</v>
      </c>
      <c r="F44" s="86"/>
      <c r="G44" s="188">
        <v>0</v>
      </c>
      <c r="H44" s="86"/>
      <c r="I44" s="188">
        <v>0</v>
      </c>
      <c r="L44" s="102"/>
    </row>
    <row r="45" spans="1:20" ht="20.25" customHeight="1">
      <c r="A45" s="65" t="s">
        <v>224</v>
      </c>
      <c r="B45" s="18"/>
      <c r="C45" s="50">
        <f>SUM(C41:C44)</f>
        <v>-3401234</v>
      </c>
      <c r="D45" s="51"/>
      <c r="E45" s="50">
        <f>SUM(E41:E44)</f>
        <v>673193</v>
      </c>
      <c r="F45" s="51"/>
      <c r="G45" s="50">
        <f>SUM(G41:G44)</f>
        <v>-804962</v>
      </c>
      <c r="H45" s="51"/>
      <c r="I45" s="50">
        <f>SUM(I41:I44)</f>
        <v>17917</v>
      </c>
    </row>
    <row r="47" spans="1:20" ht="20.25" customHeight="1">
      <c r="A47" s="240" t="s">
        <v>0</v>
      </c>
      <c r="B47" s="240"/>
      <c r="C47" s="240"/>
      <c r="D47" s="240"/>
      <c r="E47" s="240"/>
      <c r="F47" s="240"/>
      <c r="G47" s="240"/>
      <c r="H47" s="240"/>
      <c r="I47" s="240"/>
    </row>
    <row r="48" spans="1:20" s="80" customFormat="1" ht="20.25" customHeight="1">
      <c r="A48" s="233" t="s">
        <v>47</v>
      </c>
      <c r="B48" s="233"/>
      <c r="C48" s="233"/>
      <c r="D48" s="233"/>
      <c r="E48" s="233"/>
      <c r="F48" s="233"/>
      <c r="G48" s="233"/>
      <c r="H48" s="233"/>
      <c r="I48" s="233"/>
    </row>
    <row r="49" spans="1:9" s="81" customFormat="1" ht="20.25" customHeight="1">
      <c r="A49" s="65"/>
      <c r="B49" s="63"/>
      <c r="C49" s="65"/>
      <c r="D49" s="21"/>
      <c r="E49" s="65"/>
      <c r="F49" s="65"/>
      <c r="G49" s="65"/>
      <c r="H49" s="21"/>
      <c r="I49" s="65"/>
    </row>
    <row r="50" spans="1:9" s="65" customFormat="1" ht="20.25" customHeight="1">
      <c r="B50" s="63"/>
      <c r="C50" s="234" t="s">
        <v>2</v>
      </c>
      <c r="D50" s="234"/>
      <c r="E50" s="234"/>
      <c r="F50" s="60"/>
      <c r="G50" s="234" t="s">
        <v>3</v>
      </c>
      <c r="H50" s="234"/>
      <c r="I50" s="234"/>
    </row>
    <row r="51" spans="1:9" s="65" customFormat="1" ht="20.25" customHeight="1">
      <c r="B51" s="63"/>
      <c r="C51" s="234" t="s">
        <v>4</v>
      </c>
      <c r="D51" s="234"/>
      <c r="E51" s="234"/>
      <c r="F51" s="60"/>
      <c r="G51" s="234" t="s">
        <v>4</v>
      </c>
      <c r="H51" s="234"/>
      <c r="I51" s="234"/>
    </row>
    <row r="52" spans="1:9" s="65" customFormat="1" ht="20.25" customHeight="1">
      <c r="B52" s="63"/>
      <c r="C52" s="237" t="s">
        <v>117</v>
      </c>
      <c r="D52" s="237"/>
      <c r="E52" s="237"/>
      <c r="F52" s="61"/>
      <c r="G52" s="237" t="s">
        <v>117</v>
      </c>
      <c r="H52" s="237"/>
      <c r="I52" s="237"/>
    </row>
    <row r="53" spans="1:9" ht="20.25" customHeight="1">
      <c r="B53" s="27" t="s">
        <v>7</v>
      </c>
      <c r="C53" s="18">
        <v>2024</v>
      </c>
      <c r="D53" s="18"/>
      <c r="E53" s="18">
        <v>2023</v>
      </c>
      <c r="F53" s="18"/>
      <c r="G53" s="18">
        <v>2024</v>
      </c>
      <c r="H53" s="18"/>
      <c r="I53" s="18">
        <v>2023</v>
      </c>
    </row>
    <row r="54" spans="1:9" ht="20.25" customHeight="1">
      <c r="B54" s="27"/>
      <c r="C54" s="18"/>
      <c r="D54" s="18"/>
      <c r="E54" s="18" t="s">
        <v>207</v>
      </c>
      <c r="F54" s="18"/>
      <c r="G54" s="18"/>
      <c r="H54" s="18"/>
      <c r="I54" s="18"/>
    </row>
    <row r="55" spans="1:9" ht="20.25" customHeight="1">
      <c r="B55" s="27"/>
      <c r="C55" s="236" t="s">
        <v>9</v>
      </c>
      <c r="D55" s="237"/>
      <c r="E55" s="237"/>
      <c r="F55" s="237"/>
      <c r="G55" s="237"/>
      <c r="H55" s="237"/>
      <c r="I55" s="237"/>
    </row>
    <row r="56" spans="1:9" ht="20.25" customHeight="1">
      <c r="A56" s="65" t="s">
        <v>171</v>
      </c>
      <c r="B56" s="63"/>
      <c r="C56" s="66"/>
      <c r="D56" s="67"/>
      <c r="E56" s="66"/>
      <c r="F56" s="67"/>
      <c r="G56" s="67"/>
      <c r="H56" s="67"/>
      <c r="I56" s="67"/>
    </row>
    <row r="57" spans="1:9" ht="20.25" customHeight="1">
      <c r="A57" s="70" t="s">
        <v>57</v>
      </c>
      <c r="B57" s="105"/>
      <c r="C57" s="66"/>
      <c r="D57" s="67"/>
      <c r="E57" s="66"/>
      <c r="F57" s="67"/>
      <c r="G57" s="67"/>
      <c r="H57" s="67"/>
      <c r="I57" s="67"/>
    </row>
    <row r="58" spans="1:9" ht="20.25" customHeight="1">
      <c r="A58" s="87" t="s">
        <v>183</v>
      </c>
      <c r="B58" s="105"/>
      <c r="C58" s="213">
        <v>0</v>
      </c>
      <c r="D58" s="31"/>
      <c r="E58" s="213">
        <v>0</v>
      </c>
      <c r="F58" s="31"/>
      <c r="G58" s="49">
        <v>0</v>
      </c>
      <c r="H58" s="31"/>
      <c r="I58" s="49">
        <v>-11</v>
      </c>
    </row>
    <row r="59" spans="1:9" ht="20.25" customHeight="1">
      <c r="A59" s="64" t="s">
        <v>172</v>
      </c>
      <c r="B59" s="105"/>
      <c r="C59" s="213"/>
      <c r="D59" s="31"/>
      <c r="E59" s="213"/>
      <c r="F59" s="31"/>
      <c r="G59" s="49"/>
      <c r="H59" s="31"/>
      <c r="I59" s="49"/>
    </row>
    <row r="60" spans="1:9" ht="20.25" customHeight="1">
      <c r="A60" s="30" t="s">
        <v>286</v>
      </c>
      <c r="B60" s="105"/>
      <c r="C60" s="213">
        <v>-619</v>
      </c>
      <c r="D60" s="31"/>
      <c r="E60" s="213">
        <v>0</v>
      </c>
      <c r="F60" s="31"/>
      <c r="G60" s="49">
        <v>0</v>
      </c>
      <c r="H60" s="31"/>
      <c r="I60" s="49">
        <v>0</v>
      </c>
    </row>
    <row r="61" spans="1:9" ht="20.25" customHeight="1">
      <c r="A61" s="87" t="s">
        <v>58</v>
      </c>
      <c r="B61" s="105"/>
      <c r="C61" s="88">
        <v>-5282</v>
      </c>
      <c r="D61" s="31"/>
      <c r="E61" s="88">
        <v>-1043</v>
      </c>
      <c r="F61" s="31"/>
      <c r="G61" s="88">
        <v>0</v>
      </c>
      <c r="H61" s="40"/>
      <c r="I61" s="88">
        <v>0</v>
      </c>
    </row>
    <row r="62" spans="1:9" ht="20.25" customHeight="1">
      <c r="A62" s="65" t="s">
        <v>59</v>
      </c>
      <c r="B62" s="105"/>
      <c r="C62" s="39">
        <f>SUM(C58:C61)</f>
        <v>-5901</v>
      </c>
      <c r="D62" s="31"/>
      <c r="E62" s="39">
        <f>SUM(E58:E61)</f>
        <v>-1043</v>
      </c>
      <c r="F62" s="31"/>
      <c r="G62" s="39">
        <f>SUM(G58:G61)</f>
        <v>0</v>
      </c>
      <c r="H62" s="31"/>
      <c r="I62" s="39">
        <f>SUM(I58:I61)</f>
        <v>-11</v>
      </c>
    </row>
    <row r="63" spans="1:9" ht="20.25" customHeight="1">
      <c r="A63" s="65"/>
      <c r="B63" s="105"/>
      <c r="C63" s="49"/>
      <c r="D63" s="31"/>
      <c r="E63" s="49"/>
      <c r="F63" s="31"/>
      <c r="G63" s="49"/>
      <c r="H63" s="31"/>
      <c r="I63" s="49"/>
    </row>
    <row r="64" spans="1:9" ht="20.25" customHeight="1">
      <c r="A64" s="70" t="s">
        <v>242</v>
      </c>
      <c r="B64" s="105"/>
      <c r="C64" s="49"/>
      <c r="D64" s="31"/>
      <c r="E64" s="49"/>
      <c r="F64" s="31"/>
      <c r="G64" s="49"/>
      <c r="H64" s="31"/>
      <c r="I64" s="49"/>
    </row>
    <row r="65" spans="1:9" ht="20.25" customHeight="1">
      <c r="A65" s="87" t="s">
        <v>253</v>
      </c>
      <c r="B65" s="27">
        <v>8</v>
      </c>
      <c r="C65" s="49">
        <v>383880</v>
      </c>
      <c r="D65" s="31"/>
      <c r="E65" s="49">
        <v>429323</v>
      </c>
      <c r="F65" s="31"/>
      <c r="G65" s="49">
        <v>148170</v>
      </c>
      <c r="H65" s="31"/>
      <c r="I65" s="49">
        <v>142179</v>
      </c>
    </row>
    <row r="66" spans="1:9" ht="20.25" customHeight="1">
      <c r="A66" s="64" t="s">
        <v>172</v>
      </c>
      <c r="B66" s="105"/>
      <c r="C66" s="49"/>
      <c r="D66" s="31"/>
      <c r="E66" s="49"/>
      <c r="F66" s="31"/>
      <c r="G66" s="49"/>
      <c r="H66" s="31"/>
      <c r="I66" s="49"/>
    </row>
    <row r="67" spans="1:9" ht="20.25" customHeight="1">
      <c r="A67" s="30" t="s">
        <v>286</v>
      </c>
      <c r="B67" s="105"/>
      <c r="C67" s="49">
        <v>-2775</v>
      </c>
      <c r="D67" s="31"/>
      <c r="E67" s="49">
        <v>1210</v>
      </c>
      <c r="F67" s="31"/>
      <c r="G67" s="49">
        <v>0</v>
      </c>
      <c r="H67" s="40"/>
      <c r="I67" s="49">
        <v>0</v>
      </c>
    </row>
    <row r="68" spans="1:9" ht="20.25" customHeight="1">
      <c r="A68" s="87" t="s">
        <v>254</v>
      </c>
      <c r="B68" s="105"/>
      <c r="C68" s="49">
        <v>2115</v>
      </c>
      <c r="D68" s="31"/>
      <c r="E68" s="49">
        <v>0</v>
      </c>
      <c r="F68" s="31"/>
      <c r="G68" s="49">
        <v>0</v>
      </c>
      <c r="H68" s="40"/>
      <c r="I68" s="49">
        <v>0</v>
      </c>
    </row>
    <row r="69" spans="1:9" ht="20.25" customHeight="1">
      <c r="A69" s="65" t="s">
        <v>243</v>
      </c>
      <c r="B69" s="105"/>
      <c r="C69" s="39">
        <f>SUM(C65:C68)</f>
        <v>383220</v>
      </c>
      <c r="D69" s="89"/>
      <c r="E69" s="39">
        <f>SUM(E65:E68)</f>
        <v>430533</v>
      </c>
      <c r="F69" s="89"/>
      <c r="G69" s="39">
        <f>SUM(G65:G68)</f>
        <v>148170</v>
      </c>
      <c r="H69" s="31"/>
      <c r="I69" s="39">
        <f>SUM(I65:I68)</f>
        <v>142179</v>
      </c>
    </row>
    <row r="70" spans="1:9" ht="20.25" customHeight="1">
      <c r="A70" s="61" t="s">
        <v>60</v>
      </c>
      <c r="B70" s="105"/>
      <c r="C70" s="39">
        <f>C62+C69</f>
        <v>377319</v>
      </c>
      <c r="D70" s="89"/>
      <c r="E70" s="39">
        <f>E62+E69</f>
        <v>429490</v>
      </c>
      <c r="F70" s="89"/>
      <c r="G70" s="39">
        <f>G62+G69</f>
        <v>148170</v>
      </c>
      <c r="H70" s="40"/>
      <c r="I70" s="39">
        <f>I62+I69</f>
        <v>142168</v>
      </c>
    </row>
    <row r="71" spans="1:9" ht="20.25" customHeight="1">
      <c r="A71" s="61" t="s">
        <v>118</v>
      </c>
      <c r="B71" s="105"/>
      <c r="C71" s="84"/>
      <c r="D71" s="89"/>
      <c r="E71" s="84"/>
      <c r="F71" s="89"/>
      <c r="G71" s="193"/>
      <c r="H71" s="40"/>
      <c r="I71" s="84"/>
    </row>
    <row r="72" spans="1:9" ht="20.25" customHeight="1">
      <c r="A72" s="61" t="s">
        <v>119</v>
      </c>
      <c r="B72" s="105"/>
      <c r="C72" s="94">
        <v>42811</v>
      </c>
      <c r="D72" s="89"/>
      <c r="E72" s="94">
        <v>897</v>
      </c>
      <c r="F72" s="89"/>
      <c r="G72" s="94">
        <v>0</v>
      </c>
      <c r="H72" s="40"/>
      <c r="I72" s="84">
        <v>0</v>
      </c>
    </row>
    <row r="73" spans="1:9" ht="20.25" customHeight="1" thickBot="1">
      <c r="A73" s="65" t="s">
        <v>84</v>
      </c>
      <c r="B73" s="70"/>
      <c r="C73" s="69">
        <f>C70+C45+C72</f>
        <v>-2981104</v>
      </c>
      <c r="D73" s="89"/>
      <c r="E73" s="69">
        <f>E70+E45+E72</f>
        <v>1103580</v>
      </c>
      <c r="F73" s="89"/>
      <c r="G73" s="69">
        <f>G70+G45+G72</f>
        <v>-656792</v>
      </c>
      <c r="H73" s="40"/>
      <c r="I73" s="69">
        <f>I70+I45+I72</f>
        <v>160085</v>
      </c>
    </row>
    <row r="74" spans="1:9" ht="20.25" customHeight="1" thickTop="1">
      <c r="A74" s="65"/>
      <c r="B74" s="70"/>
      <c r="C74" s="40"/>
      <c r="D74" s="89"/>
      <c r="E74" s="40"/>
      <c r="F74" s="89"/>
      <c r="G74" s="40"/>
      <c r="H74" s="40"/>
      <c r="I74" s="40"/>
    </row>
    <row r="75" spans="1:9" ht="20.25" customHeight="1">
      <c r="A75" s="65" t="s">
        <v>227</v>
      </c>
      <c r="B75" s="70"/>
      <c r="C75" s="40"/>
      <c r="D75" s="89"/>
      <c r="E75" s="40"/>
      <c r="F75" s="89"/>
      <c r="G75" s="40"/>
      <c r="H75" s="40"/>
      <c r="I75" s="40"/>
    </row>
    <row r="76" spans="1:9" ht="20.25" customHeight="1">
      <c r="A76" s="57" t="s">
        <v>156</v>
      </c>
      <c r="B76" s="70"/>
      <c r="C76" s="31">
        <v>-3048212</v>
      </c>
      <c r="D76" s="31"/>
      <c r="E76" s="31">
        <v>997620</v>
      </c>
      <c r="F76" s="31"/>
      <c r="G76" s="31">
        <v>-804962</v>
      </c>
      <c r="H76" s="31"/>
      <c r="I76" s="31">
        <v>17917</v>
      </c>
    </row>
    <row r="77" spans="1:9" ht="20.25" customHeight="1">
      <c r="A77" s="57" t="s">
        <v>157</v>
      </c>
      <c r="B77" s="70"/>
      <c r="C77" s="203">
        <v>-353022</v>
      </c>
      <c r="D77" s="89"/>
      <c r="E77" s="203">
        <v>-324427</v>
      </c>
      <c r="F77" s="89"/>
      <c r="G77" s="203">
        <v>0</v>
      </c>
      <c r="H77" s="31"/>
      <c r="I77" s="203">
        <v>0</v>
      </c>
    </row>
    <row r="78" spans="1:9" ht="20.25" customHeight="1" thickBot="1">
      <c r="B78" s="70"/>
      <c r="C78" s="69">
        <f>C45</f>
        <v>-3401234</v>
      </c>
      <c r="D78" s="40"/>
      <c r="E78" s="69">
        <f>E45</f>
        <v>673193</v>
      </c>
      <c r="F78" s="40"/>
      <c r="G78" s="69">
        <f>G45</f>
        <v>-804962</v>
      </c>
      <c r="H78" s="40"/>
      <c r="I78" s="69">
        <f>I45</f>
        <v>17917</v>
      </c>
    </row>
    <row r="79" spans="1:9" ht="20.25" customHeight="1" thickTop="1">
      <c r="B79" s="70"/>
      <c r="C79" s="40"/>
      <c r="D79" s="89"/>
      <c r="E79" s="40"/>
      <c r="F79" s="89"/>
      <c r="G79" s="40"/>
      <c r="H79" s="40"/>
      <c r="I79" s="40"/>
    </row>
    <row r="80" spans="1:9" ht="20.25" customHeight="1">
      <c r="A80" s="65" t="s">
        <v>158</v>
      </c>
      <c r="B80" s="70"/>
      <c r="C80" s="40"/>
      <c r="D80" s="89"/>
      <c r="E80" s="40"/>
      <c r="F80" s="89"/>
      <c r="G80" s="40"/>
      <c r="H80" s="40"/>
      <c r="I80" s="40"/>
    </row>
    <row r="81" spans="1:10" ht="20.25" customHeight="1">
      <c r="A81" s="57" t="s">
        <v>156</v>
      </c>
      <c r="B81" s="70"/>
      <c r="C81" s="31">
        <v>-2647721</v>
      </c>
      <c r="D81" s="31"/>
      <c r="E81" s="31">
        <v>1432277</v>
      </c>
      <c r="F81" s="31"/>
      <c r="G81" s="31">
        <v>-656792</v>
      </c>
      <c r="H81" s="31"/>
      <c r="I81" s="31">
        <v>160085</v>
      </c>
    </row>
    <row r="82" spans="1:10" ht="20.25" customHeight="1">
      <c r="A82" s="57" t="s">
        <v>157</v>
      </c>
      <c r="B82" s="70"/>
      <c r="C82" s="31">
        <v>-333383</v>
      </c>
      <c r="D82" s="89"/>
      <c r="E82" s="31">
        <v>-328697</v>
      </c>
      <c r="F82" s="89"/>
      <c r="G82" s="31">
        <v>0</v>
      </c>
      <c r="H82" s="31"/>
      <c r="I82" s="31">
        <v>0</v>
      </c>
    </row>
    <row r="83" spans="1:10" ht="20.25" customHeight="1" thickBot="1">
      <c r="B83" s="70"/>
      <c r="C83" s="69">
        <f>C73</f>
        <v>-2981104</v>
      </c>
      <c r="D83" s="40"/>
      <c r="E83" s="69">
        <f>E73</f>
        <v>1103580</v>
      </c>
      <c r="F83" s="40"/>
      <c r="G83" s="69">
        <f>G73</f>
        <v>-656792</v>
      </c>
      <c r="H83" s="40"/>
      <c r="I83" s="69">
        <f>I73</f>
        <v>160085</v>
      </c>
    </row>
    <row r="84" spans="1:10" ht="20.100000000000001" customHeight="1" thickTop="1">
      <c r="B84" s="101"/>
      <c r="C84" s="21"/>
      <c r="D84" s="65"/>
      <c r="E84" s="21"/>
      <c r="F84" s="62"/>
      <c r="G84" s="21"/>
      <c r="H84" s="65"/>
      <c r="I84" s="21"/>
      <c r="J84" s="65"/>
    </row>
    <row r="85" spans="1:10" ht="20.25" customHeight="1">
      <c r="A85" s="61" t="s">
        <v>226</v>
      </c>
      <c r="B85" s="27">
        <v>22</v>
      </c>
    </row>
    <row r="86" spans="1:10" ht="20.25" customHeight="1" thickBot="1">
      <c r="A86" s="30" t="s">
        <v>173</v>
      </c>
      <c r="B86" s="21"/>
      <c r="C86" s="187">
        <v>-0.14999999999999947</v>
      </c>
      <c r="D86" s="68"/>
      <c r="E86" s="187">
        <v>0.37999999999999989</v>
      </c>
      <c r="F86" s="68"/>
      <c r="G86" s="47">
        <v>-1.61</v>
      </c>
      <c r="H86" s="68"/>
      <c r="I86" s="47">
        <v>0.04</v>
      </c>
    </row>
    <row r="87" spans="1:10" ht="20.25" customHeight="1" thickTop="1" thickBot="1">
      <c r="A87" s="30" t="s">
        <v>174</v>
      </c>
      <c r="B87" s="27"/>
      <c r="C87" s="90">
        <v>-5.94</v>
      </c>
      <c r="D87" s="68"/>
      <c r="E87" s="90">
        <v>2.04</v>
      </c>
      <c r="F87" s="68"/>
      <c r="G87" s="90">
        <v>0</v>
      </c>
      <c r="H87" s="68"/>
      <c r="I87" s="90">
        <v>0</v>
      </c>
    </row>
    <row r="88" spans="1:10" ht="20.25" customHeight="1" thickTop="1">
      <c r="A88" s="64"/>
      <c r="B88" s="70"/>
      <c r="C88" s="46"/>
      <c r="D88" s="72"/>
      <c r="E88" s="46"/>
      <c r="F88" s="72"/>
      <c r="G88" s="46"/>
      <c r="H88" s="72"/>
      <c r="I88" s="46"/>
    </row>
    <row r="89" spans="1:10" ht="20.25" customHeight="1">
      <c r="B89" s="27"/>
      <c r="C89" s="67"/>
      <c r="D89" s="91"/>
      <c r="E89" s="232"/>
      <c r="F89" s="91"/>
      <c r="G89" s="67"/>
      <c r="H89" s="91"/>
      <c r="I89" s="67"/>
    </row>
    <row r="90" spans="1:10" ht="20.25" customHeight="1">
      <c r="B90" s="67"/>
      <c r="C90" s="67"/>
      <c r="D90" s="67"/>
      <c r="E90" s="232"/>
      <c r="F90" s="67"/>
      <c r="G90" s="67"/>
      <c r="H90" s="67"/>
    </row>
  </sheetData>
  <mergeCells count="18">
    <mergeCell ref="A47:I47"/>
    <mergeCell ref="A1:I1"/>
    <mergeCell ref="A2:I2"/>
    <mergeCell ref="C4:E4"/>
    <mergeCell ref="G4:I4"/>
    <mergeCell ref="C5:E5"/>
    <mergeCell ref="G5:I5"/>
    <mergeCell ref="C6:E6"/>
    <mergeCell ref="G6:I6"/>
    <mergeCell ref="C9:I9"/>
    <mergeCell ref="C52:E52"/>
    <mergeCell ref="G52:I52"/>
    <mergeCell ref="C55:I55"/>
    <mergeCell ref="A48:I48"/>
    <mergeCell ref="C50:E50"/>
    <mergeCell ref="G50:I50"/>
    <mergeCell ref="C51:E51"/>
    <mergeCell ref="G51:I51"/>
  </mergeCells>
  <pageMargins left="0.8" right="0.8" top="0.48" bottom="0.5" header="0.5" footer="0.5"/>
  <pageSetup paperSize="9" scale="71" firstPageNumber="11" fitToHeight="0" orientation="portrait" useFirstPageNumber="1" r:id="rId1"/>
  <headerFooter alignWithMargins="0">
    <oddFooter>&amp;L&amp;"Times New Roman,Regular"&amp;11  The accompanying notes form an integral part of the financial statements.
&amp;C&amp;"Times New Roman,Regular"&amp;11&amp;P</oddFooter>
  </headerFooter>
  <rowBreaks count="1" manualBreakCount="1">
    <brk id="4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2"/>
  <sheetViews>
    <sheetView topLeftCell="A37" zoomScale="70" zoomScaleNormal="70" zoomScaleSheetLayoutView="55" workbookViewId="0">
      <selection activeCell="U80" sqref="U80"/>
    </sheetView>
  </sheetViews>
  <sheetFormatPr defaultColWidth="9.33203125" defaultRowHeight="21.6" customHeight="1"/>
  <cols>
    <col min="1" max="1" width="63.1640625" style="107" customWidth="1"/>
    <col min="2" max="2" width="9.33203125" style="124" customWidth="1"/>
    <col min="3" max="3" width="19.83203125" style="107" customWidth="1"/>
    <col min="4" max="4" width="1.1640625" style="107" customWidth="1"/>
    <col min="5" max="5" width="19.83203125" style="107" customWidth="1"/>
    <col min="6" max="6" width="1.1640625" style="107" customWidth="1"/>
    <col min="7" max="7" width="19.83203125" style="107" customWidth="1"/>
    <col min="8" max="8" width="1.1640625" style="107" customWidth="1"/>
    <col min="9" max="9" width="19.83203125" style="107" customWidth="1"/>
    <col min="10" max="10" width="1.1640625" style="107" customWidth="1"/>
    <col min="11" max="11" width="20.1640625" style="107" customWidth="1"/>
    <col min="12" max="12" width="1.1640625" style="107" customWidth="1"/>
    <col min="13" max="13" width="20.1640625" style="107" customWidth="1"/>
    <col min="14" max="14" width="1.1640625" style="107" customWidth="1"/>
    <col min="15" max="15" width="20.1640625" style="107" customWidth="1"/>
    <col min="16" max="16" width="1.1640625" style="107" customWidth="1"/>
    <col min="17" max="17" width="20.5" style="107" customWidth="1"/>
    <col min="18" max="18" width="1.1640625" style="107" customWidth="1"/>
    <col min="19" max="19" width="20.1640625" style="107" customWidth="1"/>
    <col min="20" max="20" width="2.33203125" style="107" customWidth="1"/>
    <col min="21" max="21" width="20.5" style="107" customWidth="1"/>
    <col min="22" max="22" width="2.33203125" style="107" customWidth="1"/>
    <col min="23" max="23" width="23.33203125" style="107" customWidth="1"/>
    <col min="24" max="16384" width="9.33203125" style="107"/>
  </cols>
  <sheetData>
    <row r="1" spans="1:23" ht="21.6" customHeight="1">
      <c r="A1" s="54" t="s">
        <v>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</row>
    <row r="2" spans="1:23" s="110" customFormat="1" ht="21.6" customHeight="1">
      <c r="A2" s="194" t="s">
        <v>61</v>
      </c>
      <c r="B2" s="109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</row>
    <row r="3" spans="1:23" ht="21.6" customHeight="1">
      <c r="A3" s="106" t="s">
        <v>8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</row>
    <row r="4" spans="1:23" s="6" customFormat="1" ht="21.6" customHeight="1">
      <c r="B4" s="92"/>
      <c r="C4" s="234" t="s">
        <v>179</v>
      </c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34"/>
      <c r="S4" s="234"/>
      <c r="T4" s="234"/>
      <c r="U4" s="234"/>
      <c r="V4" s="234"/>
      <c r="W4" s="234"/>
    </row>
    <row r="5" spans="1:23" s="6" customFormat="1" ht="21.6" customHeight="1">
      <c r="B5" s="92"/>
      <c r="C5" s="18"/>
      <c r="D5" s="18"/>
      <c r="E5" s="18"/>
      <c r="F5" s="18"/>
      <c r="G5" s="244" t="s">
        <v>41</v>
      </c>
      <c r="H5" s="244"/>
      <c r="I5" s="244"/>
      <c r="J5" s="18"/>
      <c r="K5" s="245" t="s">
        <v>44</v>
      </c>
      <c r="L5" s="245"/>
      <c r="M5" s="245"/>
      <c r="N5" s="245"/>
      <c r="O5" s="245"/>
      <c r="P5" s="245"/>
      <c r="Q5" s="245"/>
      <c r="R5" s="18"/>
      <c r="S5" s="18"/>
    </row>
    <row r="6" spans="1:23" s="6" customFormat="1" ht="21.6" customHeight="1">
      <c r="B6" s="92"/>
      <c r="C6" s="57"/>
      <c r="D6" s="18"/>
      <c r="E6" s="18"/>
      <c r="F6" s="111"/>
      <c r="G6" s="57"/>
      <c r="H6" s="57"/>
      <c r="I6" s="57"/>
      <c r="J6" s="75"/>
      <c r="K6" s="18"/>
      <c r="L6" s="18"/>
      <c r="N6" s="18"/>
      <c r="P6" s="18"/>
      <c r="Q6" s="18" t="s">
        <v>62</v>
      </c>
      <c r="R6" s="18"/>
      <c r="S6" s="57"/>
    </row>
    <row r="7" spans="1:23" s="6" customFormat="1" ht="21.6" customHeight="1">
      <c r="B7" s="92"/>
      <c r="D7" s="18"/>
      <c r="E7" s="57"/>
      <c r="F7" s="57"/>
      <c r="G7" s="57"/>
      <c r="H7" s="57"/>
      <c r="I7" s="57"/>
      <c r="J7" s="18"/>
      <c r="K7" s="18"/>
      <c r="L7" s="18"/>
      <c r="M7" s="18"/>
      <c r="N7" s="18"/>
      <c r="O7" s="18"/>
      <c r="P7" s="18"/>
      <c r="Q7" s="18" t="s">
        <v>175</v>
      </c>
      <c r="R7" s="18"/>
      <c r="S7" s="7" t="s">
        <v>36</v>
      </c>
    </row>
    <row r="8" spans="1:23" s="6" customFormat="1" ht="21.6" customHeight="1">
      <c r="B8" s="92"/>
      <c r="C8" s="18" t="s">
        <v>63</v>
      </c>
      <c r="D8" s="18"/>
      <c r="F8" s="57"/>
      <c r="H8" s="57"/>
      <c r="I8" s="57"/>
      <c r="J8" s="18"/>
      <c r="K8" s="18"/>
      <c r="L8" s="18"/>
      <c r="M8" s="18" t="s">
        <v>64</v>
      </c>
      <c r="N8" s="18"/>
      <c r="O8" s="18"/>
      <c r="P8" s="18"/>
      <c r="Q8" s="18" t="s">
        <v>65</v>
      </c>
      <c r="R8" s="18"/>
      <c r="S8" s="18" t="s">
        <v>159</v>
      </c>
      <c r="U8" s="7" t="s">
        <v>162</v>
      </c>
    </row>
    <row r="9" spans="1:23" s="6" customFormat="1" ht="21.6" customHeight="1">
      <c r="B9" s="92"/>
      <c r="C9" s="18" t="s">
        <v>66</v>
      </c>
      <c r="D9" s="18"/>
      <c r="E9" s="18" t="s">
        <v>67</v>
      </c>
      <c r="F9" s="57"/>
      <c r="G9" s="18"/>
      <c r="H9" s="57"/>
      <c r="I9" s="57"/>
      <c r="J9" s="18"/>
      <c r="K9" s="18" t="s">
        <v>228</v>
      </c>
      <c r="L9" s="18"/>
      <c r="M9" s="18" t="s">
        <v>68</v>
      </c>
      <c r="N9" s="18"/>
      <c r="O9" s="18" t="s">
        <v>230</v>
      </c>
      <c r="P9" s="18"/>
      <c r="Q9" s="18" t="s">
        <v>69</v>
      </c>
      <c r="R9" s="18"/>
      <c r="S9" s="18" t="s">
        <v>160</v>
      </c>
      <c r="U9" s="7" t="s">
        <v>163</v>
      </c>
      <c r="W9" s="7" t="s">
        <v>70</v>
      </c>
    </row>
    <row r="10" spans="1:23" s="6" customFormat="1" ht="21.6" customHeight="1">
      <c r="B10" s="112" t="s">
        <v>7</v>
      </c>
      <c r="C10" s="18" t="s">
        <v>71</v>
      </c>
      <c r="D10" s="18"/>
      <c r="E10" s="18" t="s">
        <v>72</v>
      </c>
      <c r="F10" s="18"/>
      <c r="G10" s="18" t="s">
        <v>73</v>
      </c>
      <c r="H10" s="18"/>
      <c r="I10" s="18" t="s">
        <v>74</v>
      </c>
      <c r="J10" s="18"/>
      <c r="K10" s="18" t="s">
        <v>229</v>
      </c>
      <c r="L10" s="18"/>
      <c r="M10" s="18" t="s">
        <v>75</v>
      </c>
      <c r="N10" s="18"/>
      <c r="O10" s="18" t="s">
        <v>229</v>
      </c>
      <c r="P10" s="18"/>
      <c r="Q10" s="18" t="s">
        <v>55</v>
      </c>
      <c r="R10" s="18"/>
      <c r="S10" s="18" t="s">
        <v>161</v>
      </c>
      <c r="U10" s="7" t="s">
        <v>164</v>
      </c>
      <c r="W10" s="7" t="s">
        <v>76</v>
      </c>
    </row>
    <row r="11" spans="1:23" s="6" customFormat="1" ht="21.6" customHeight="1">
      <c r="B11" s="113"/>
      <c r="C11" s="236" t="s">
        <v>9</v>
      </c>
      <c r="D11" s="236"/>
      <c r="E11" s="236"/>
      <c r="F11" s="236"/>
      <c r="G11" s="236"/>
      <c r="H11" s="236"/>
      <c r="I11" s="236"/>
      <c r="J11" s="236"/>
      <c r="K11" s="236"/>
      <c r="L11" s="236"/>
      <c r="M11" s="236"/>
      <c r="N11" s="236"/>
      <c r="O11" s="236"/>
      <c r="P11" s="236"/>
      <c r="Q11" s="236"/>
      <c r="R11" s="236"/>
      <c r="S11" s="236"/>
      <c r="T11" s="236"/>
      <c r="U11" s="236"/>
      <c r="V11" s="236"/>
      <c r="W11" s="236"/>
    </row>
    <row r="12" spans="1:23" s="6" customFormat="1" ht="21.6" customHeight="1">
      <c r="A12" s="73" t="s">
        <v>121</v>
      </c>
      <c r="B12" s="114"/>
    </row>
    <row r="13" spans="1:23" s="6" customFormat="1" ht="21.6" customHeight="1">
      <c r="A13" s="65" t="s">
        <v>122</v>
      </c>
      <c r="B13" s="92"/>
      <c r="C13" s="115">
        <v>1729277</v>
      </c>
      <c r="D13" s="117"/>
      <c r="E13" s="115">
        <v>208455</v>
      </c>
      <c r="F13" s="115"/>
      <c r="G13" s="115">
        <v>82000</v>
      </c>
      <c r="H13" s="115"/>
      <c r="I13" s="115">
        <v>830697</v>
      </c>
      <c r="J13" s="115"/>
      <c r="K13" s="115">
        <v>-18773</v>
      </c>
      <c r="L13" s="115"/>
      <c r="M13" s="115">
        <v>6340</v>
      </c>
      <c r="N13" s="115"/>
      <c r="O13" s="115">
        <v>-261160</v>
      </c>
      <c r="P13" s="115"/>
      <c r="Q13" s="115">
        <v>-6486</v>
      </c>
      <c r="R13" s="115"/>
      <c r="S13" s="115">
        <f>SUM(C13:Q13)</f>
        <v>2570350</v>
      </c>
      <c r="T13" s="118"/>
      <c r="U13" s="122">
        <v>0</v>
      </c>
      <c r="V13" s="49"/>
      <c r="W13" s="84">
        <f>SUM(S13:U13)</f>
        <v>2570350</v>
      </c>
    </row>
    <row r="14" spans="1:23" s="6" customFormat="1" ht="21.6" customHeight="1">
      <c r="A14" s="65"/>
      <c r="B14" s="92"/>
      <c r="C14" s="115"/>
      <c r="D14" s="117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  <c r="T14" s="118"/>
      <c r="U14" s="122"/>
      <c r="V14" s="49"/>
      <c r="W14" s="49"/>
    </row>
    <row r="15" spans="1:23" s="6" customFormat="1" ht="21.6" customHeight="1">
      <c r="A15" s="65" t="s">
        <v>77</v>
      </c>
      <c r="B15" s="92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8"/>
      <c r="U15" s="122"/>
      <c r="V15" s="49"/>
      <c r="W15" s="49"/>
    </row>
    <row r="16" spans="1:23" s="6" customFormat="1" ht="21.6" customHeight="1">
      <c r="A16" s="63" t="s">
        <v>165</v>
      </c>
      <c r="B16" s="92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18"/>
      <c r="U16" s="122"/>
      <c r="V16" s="49"/>
      <c r="W16" s="49"/>
    </row>
    <row r="17" spans="1:23" s="6" customFormat="1" ht="21.6" customHeight="1">
      <c r="A17" s="57" t="s">
        <v>244</v>
      </c>
      <c r="B17" s="27"/>
      <c r="C17" s="117">
        <v>773978</v>
      </c>
      <c r="D17" s="117"/>
      <c r="E17" s="117">
        <v>-1294</v>
      </c>
      <c r="F17" s="115"/>
      <c r="G17" s="115">
        <v>0</v>
      </c>
      <c r="H17" s="115"/>
      <c r="I17" s="115">
        <v>0</v>
      </c>
      <c r="J17" s="115"/>
      <c r="K17" s="117">
        <v>0</v>
      </c>
      <c r="L17" s="115"/>
      <c r="M17" s="117">
        <v>0</v>
      </c>
      <c r="N17" s="115"/>
      <c r="O17" s="117">
        <v>0</v>
      </c>
      <c r="P17" s="115"/>
      <c r="Q17" s="117">
        <v>0</v>
      </c>
      <c r="R17" s="115"/>
      <c r="S17" s="117">
        <f t="shared" ref="S17:S19" si="0">SUM(C17:Q17)</f>
        <v>772684</v>
      </c>
      <c r="T17" s="118"/>
      <c r="U17" s="122">
        <v>0</v>
      </c>
      <c r="V17" s="49"/>
      <c r="W17" s="49">
        <f t="shared" ref="W17:W33" si="1">SUM(S17:U17)</f>
        <v>772684</v>
      </c>
    </row>
    <row r="18" spans="1:23" s="6" customFormat="1" ht="21.6" customHeight="1">
      <c r="A18" s="57" t="s">
        <v>78</v>
      </c>
      <c r="B18" s="27">
        <v>23</v>
      </c>
      <c r="C18" s="119">
        <v>0</v>
      </c>
      <c r="D18" s="117"/>
      <c r="E18" s="119">
        <v>0</v>
      </c>
      <c r="F18" s="117"/>
      <c r="G18" s="119">
        <v>0</v>
      </c>
      <c r="H18" s="117"/>
      <c r="I18" s="119">
        <v>-69170</v>
      </c>
      <c r="J18" s="117"/>
      <c r="K18" s="119">
        <v>0</v>
      </c>
      <c r="L18" s="117"/>
      <c r="M18" s="119">
        <v>0</v>
      </c>
      <c r="N18" s="117"/>
      <c r="O18" s="119">
        <v>0</v>
      </c>
      <c r="P18" s="117"/>
      <c r="Q18" s="119">
        <v>0</v>
      </c>
      <c r="R18" s="117"/>
      <c r="S18" s="119">
        <f t="shared" si="0"/>
        <v>-69170</v>
      </c>
      <c r="T18" s="118"/>
      <c r="U18" s="216">
        <v>0</v>
      </c>
      <c r="V18" s="49"/>
      <c r="W18" s="88">
        <f t="shared" si="1"/>
        <v>-69170</v>
      </c>
    </row>
    <row r="19" spans="1:23" s="6" customFormat="1" ht="21.6" customHeight="1">
      <c r="A19" s="63" t="s">
        <v>250</v>
      </c>
      <c r="B19" s="92"/>
      <c r="C19" s="217">
        <f>SUM(C17:C18)</f>
        <v>773978</v>
      </c>
      <c r="D19" s="115"/>
      <c r="E19" s="217">
        <f>SUM(E17:E18)</f>
        <v>-1294</v>
      </c>
      <c r="F19" s="115"/>
      <c r="G19" s="217">
        <f>SUM(G17:G18)</f>
        <v>0</v>
      </c>
      <c r="H19" s="115"/>
      <c r="I19" s="217">
        <f>SUM(I17:I18)</f>
        <v>-69170</v>
      </c>
      <c r="J19" s="115"/>
      <c r="K19" s="217">
        <f>SUM(K17:K18)</f>
        <v>0</v>
      </c>
      <c r="L19" s="115"/>
      <c r="M19" s="217">
        <f>SUM(M17:M18)</f>
        <v>0</v>
      </c>
      <c r="N19" s="115"/>
      <c r="O19" s="217">
        <f>SUM(O17:O18)</f>
        <v>0</v>
      </c>
      <c r="P19" s="115"/>
      <c r="Q19" s="217">
        <f>SUM(Q17:Q18)</f>
        <v>0</v>
      </c>
      <c r="R19" s="115"/>
      <c r="S19" s="217">
        <f t="shared" si="0"/>
        <v>703514</v>
      </c>
      <c r="T19" s="218"/>
      <c r="U19" s="217">
        <f>SUM(U17:U18)</f>
        <v>0</v>
      </c>
      <c r="V19" s="84"/>
      <c r="W19" s="52">
        <f>SUM(S19:U19)</f>
        <v>703514</v>
      </c>
    </row>
    <row r="20" spans="1:23" s="6" customFormat="1" ht="21.6" customHeight="1">
      <c r="A20" s="65"/>
      <c r="B20" s="92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218"/>
      <c r="U20" s="219"/>
      <c r="V20" s="84"/>
      <c r="W20" s="84"/>
    </row>
    <row r="21" spans="1:23" s="6" customFormat="1" ht="21.6" customHeight="1">
      <c r="A21" s="65" t="s">
        <v>248</v>
      </c>
      <c r="B21" s="92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218"/>
      <c r="U21" s="219"/>
      <c r="V21" s="84"/>
      <c r="W21" s="84"/>
    </row>
    <row r="22" spans="1:23" s="6" customFormat="1" ht="21.6" customHeight="1">
      <c r="A22" s="57" t="s">
        <v>246</v>
      </c>
      <c r="B22" s="92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218"/>
      <c r="U22" s="219"/>
      <c r="V22" s="84"/>
      <c r="W22" s="84"/>
    </row>
    <row r="23" spans="1:23" s="6" customFormat="1" ht="21.6" customHeight="1">
      <c r="A23" s="57" t="s">
        <v>247</v>
      </c>
      <c r="B23" s="27"/>
      <c r="C23" s="120">
        <v>0</v>
      </c>
      <c r="D23" s="115"/>
      <c r="E23" s="120">
        <v>0</v>
      </c>
      <c r="F23" s="115"/>
      <c r="G23" s="120">
        <v>0</v>
      </c>
      <c r="H23" s="115"/>
      <c r="I23" s="120">
        <v>0</v>
      </c>
      <c r="J23" s="115"/>
      <c r="K23" s="120">
        <v>0</v>
      </c>
      <c r="L23" s="115"/>
      <c r="M23" s="120">
        <v>0</v>
      </c>
      <c r="N23" s="115"/>
      <c r="O23" s="120">
        <v>0</v>
      </c>
      <c r="P23" s="115"/>
      <c r="Q23" s="120">
        <v>0</v>
      </c>
      <c r="R23" s="115"/>
      <c r="S23" s="120">
        <f t="shared" ref="S23:S24" si="2">SUM(C23:Q23)</f>
        <v>0</v>
      </c>
      <c r="T23" s="118"/>
      <c r="U23" s="88">
        <v>3239727</v>
      </c>
      <c r="V23" s="49"/>
      <c r="W23" s="88">
        <f t="shared" ref="W23" si="3">SUM(S23:U23)</f>
        <v>3239727</v>
      </c>
    </row>
    <row r="24" spans="1:23" s="6" customFormat="1" ht="21.6" customHeight="1">
      <c r="A24" s="65" t="s">
        <v>249</v>
      </c>
      <c r="B24" s="92"/>
      <c r="C24" s="120">
        <f>SUM(C23)</f>
        <v>0</v>
      </c>
      <c r="D24" s="115">
        <v>0</v>
      </c>
      <c r="E24" s="120">
        <f>SUM(E23)</f>
        <v>0</v>
      </c>
      <c r="F24" s="115">
        <v>0</v>
      </c>
      <c r="G24" s="120">
        <f>SUM(G23)</f>
        <v>0</v>
      </c>
      <c r="H24" s="115">
        <v>0</v>
      </c>
      <c r="I24" s="120">
        <f>SUM(I23)</f>
        <v>0</v>
      </c>
      <c r="J24" s="115">
        <v>0</v>
      </c>
      <c r="K24" s="120">
        <f>SUM(K23)</f>
        <v>0</v>
      </c>
      <c r="L24" s="115">
        <v>0</v>
      </c>
      <c r="M24" s="120">
        <f>SUM(M23)</f>
        <v>0</v>
      </c>
      <c r="N24" s="115">
        <v>0</v>
      </c>
      <c r="O24" s="120">
        <f>SUM(O23)</f>
        <v>0</v>
      </c>
      <c r="P24" s="115">
        <v>0</v>
      </c>
      <c r="Q24" s="120">
        <f>SUM(Q23)</f>
        <v>0</v>
      </c>
      <c r="R24" s="115">
        <v>0</v>
      </c>
      <c r="S24" s="120">
        <f t="shared" si="2"/>
        <v>0</v>
      </c>
      <c r="T24" s="218"/>
      <c r="U24" s="120">
        <f>SUM(U23)</f>
        <v>3239727</v>
      </c>
      <c r="V24" s="84"/>
      <c r="W24" s="120">
        <f>SUM(W23)</f>
        <v>3239727</v>
      </c>
    </row>
    <row r="25" spans="1:23" s="6" customFormat="1" ht="21.6" customHeight="1">
      <c r="A25" s="65"/>
      <c r="B25" s="92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222"/>
      <c r="N25" s="115"/>
      <c r="O25" s="115"/>
      <c r="P25" s="115"/>
      <c r="Q25" s="115"/>
      <c r="R25" s="115"/>
      <c r="S25" s="115"/>
      <c r="T25" s="218"/>
      <c r="U25" s="222"/>
      <c r="V25" s="84"/>
      <c r="W25" s="115"/>
    </row>
    <row r="26" spans="1:23" s="6" customFormat="1" ht="21.6" customHeight="1">
      <c r="A26" s="65" t="s">
        <v>79</v>
      </c>
      <c r="B26" s="92"/>
      <c r="C26" s="120">
        <f>C19+C24</f>
        <v>773978</v>
      </c>
      <c r="D26" s="115"/>
      <c r="E26" s="120">
        <f>E19+E24</f>
        <v>-1294</v>
      </c>
      <c r="F26" s="115"/>
      <c r="G26" s="120">
        <f>G19+G24</f>
        <v>0</v>
      </c>
      <c r="H26" s="115"/>
      <c r="I26" s="120">
        <f>I19+I24</f>
        <v>-69170</v>
      </c>
      <c r="J26" s="115"/>
      <c r="K26" s="120">
        <f>K19+K24</f>
        <v>0</v>
      </c>
      <c r="L26" s="115"/>
      <c r="M26" s="120">
        <f>M19+M24</f>
        <v>0</v>
      </c>
      <c r="N26" s="115"/>
      <c r="O26" s="120">
        <f>O19+O24</f>
        <v>0</v>
      </c>
      <c r="P26" s="115"/>
      <c r="Q26" s="120">
        <f>Q19+Q24</f>
        <v>0</v>
      </c>
      <c r="R26" s="115"/>
      <c r="S26" s="120">
        <f>SUM(C26:Q26)</f>
        <v>703514</v>
      </c>
      <c r="T26" s="118"/>
      <c r="U26" s="120">
        <f>U19+U24</f>
        <v>3239727</v>
      </c>
      <c r="V26" s="49"/>
      <c r="W26" s="120">
        <f>SUM(S26:U26)</f>
        <v>3943241</v>
      </c>
    </row>
    <row r="27" spans="1:23" s="6" customFormat="1" ht="21.6" customHeight="1">
      <c r="A27" s="65"/>
      <c r="B27" s="92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8"/>
      <c r="U27" s="220"/>
      <c r="V27" s="49"/>
      <c r="W27" s="49"/>
    </row>
    <row r="28" spans="1:23" s="6" customFormat="1" ht="21.6" customHeight="1">
      <c r="A28" s="65" t="s">
        <v>82</v>
      </c>
      <c r="B28" s="63"/>
      <c r="C28" s="117"/>
      <c r="D28" s="117"/>
      <c r="E28" s="116"/>
      <c r="F28" s="117"/>
      <c r="G28" s="116"/>
      <c r="H28" s="117"/>
      <c r="I28" s="116"/>
      <c r="J28" s="117"/>
      <c r="K28" s="117"/>
      <c r="L28" s="117"/>
      <c r="M28" s="116"/>
      <c r="N28" s="117"/>
      <c r="O28" s="117"/>
      <c r="P28" s="117"/>
      <c r="Q28" s="117"/>
      <c r="R28" s="117"/>
      <c r="S28" s="117"/>
      <c r="T28" s="118"/>
      <c r="U28" s="122"/>
      <c r="V28" s="49"/>
      <c r="W28" s="49"/>
    </row>
    <row r="29" spans="1:23" s="6" customFormat="1" ht="21.6" customHeight="1">
      <c r="A29" s="57" t="s">
        <v>245</v>
      </c>
      <c r="B29" s="63"/>
      <c r="C29" s="116">
        <v>0</v>
      </c>
      <c r="D29" s="117"/>
      <c r="E29" s="116">
        <v>0</v>
      </c>
      <c r="F29" s="117"/>
      <c r="G29" s="116">
        <v>0</v>
      </c>
      <c r="H29" s="117"/>
      <c r="I29" s="122">
        <v>997620</v>
      </c>
      <c r="J29" s="117"/>
      <c r="K29" s="117">
        <v>0</v>
      </c>
      <c r="L29" s="117"/>
      <c r="M29" s="116">
        <v>0</v>
      </c>
      <c r="N29" s="117"/>
      <c r="O29" s="116">
        <v>0</v>
      </c>
      <c r="P29" s="117"/>
      <c r="Q29" s="116">
        <v>0</v>
      </c>
      <c r="R29" s="117"/>
      <c r="S29" s="117">
        <f t="shared" ref="S29:S31" si="4">SUM(C29:Q29)</f>
        <v>997620</v>
      </c>
      <c r="T29" s="118"/>
      <c r="U29" s="49">
        <v>-324427</v>
      </c>
      <c r="V29" s="49"/>
      <c r="W29" s="49">
        <f t="shared" si="1"/>
        <v>673193</v>
      </c>
    </row>
    <row r="30" spans="1:23" s="6" customFormat="1" ht="21.6" customHeight="1">
      <c r="A30" s="57" t="s">
        <v>83</v>
      </c>
      <c r="B30" s="27"/>
      <c r="C30" s="119">
        <v>0</v>
      </c>
      <c r="D30" s="117"/>
      <c r="E30" s="119">
        <v>0</v>
      </c>
      <c r="F30" s="117"/>
      <c r="G30" s="119">
        <v>0</v>
      </c>
      <c r="H30" s="117"/>
      <c r="I30" s="119">
        <v>0</v>
      </c>
      <c r="J30" s="117"/>
      <c r="K30" s="119">
        <v>429323</v>
      </c>
      <c r="L30" s="117"/>
      <c r="M30" s="119">
        <v>0</v>
      </c>
      <c r="N30" s="117"/>
      <c r="O30" s="119">
        <v>4124</v>
      </c>
      <c r="P30" s="117"/>
      <c r="Q30" s="119">
        <v>1210</v>
      </c>
      <c r="R30" s="117"/>
      <c r="S30" s="119">
        <f t="shared" si="4"/>
        <v>434657</v>
      </c>
      <c r="T30" s="118"/>
      <c r="U30" s="88">
        <v>-4270</v>
      </c>
      <c r="V30" s="49"/>
      <c r="W30" s="88">
        <f t="shared" si="1"/>
        <v>430387</v>
      </c>
    </row>
    <row r="31" spans="1:23" s="5" customFormat="1" ht="21.6" customHeight="1">
      <c r="A31" s="65" t="s">
        <v>84</v>
      </c>
      <c r="B31" s="63"/>
      <c r="C31" s="120">
        <f>SUM(C29:C30)</f>
        <v>0</v>
      </c>
      <c r="D31" s="115"/>
      <c r="E31" s="120">
        <f>SUM(E29:E30)</f>
        <v>0</v>
      </c>
      <c r="F31" s="115"/>
      <c r="G31" s="120">
        <f>SUM(G29:G30)</f>
        <v>0</v>
      </c>
      <c r="H31" s="115"/>
      <c r="I31" s="120">
        <f>SUM(I29:I30)</f>
        <v>997620</v>
      </c>
      <c r="J31" s="115"/>
      <c r="K31" s="120">
        <f>SUM(K29:K30)</f>
        <v>429323</v>
      </c>
      <c r="L31" s="115"/>
      <c r="M31" s="120">
        <f>SUM(M29:M30)</f>
        <v>0</v>
      </c>
      <c r="N31" s="115"/>
      <c r="O31" s="120">
        <f>SUM(O29:O30)</f>
        <v>4124</v>
      </c>
      <c r="P31" s="115"/>
      <c r="Q31" s="120">
        <f>SUM(Q29:Q30)</f>
        <v>1210</v>
      </c>
      <c r="R31" s="115"/>
      <c r="S31" s="120">
        <f t="shared" si="4"/>
        <v>1432277</v>
      </c>
      <c r="T31" s="218"/>
      <c r="U31" s="217">
        <f>SUM(U29:U30)</f>
        <v>-328697</v>
      </c>
      <c r="V31" s="84"/>
      <c r="W31" s="52">
        <f t="shared" si="1"/>
        <v>1103580</v>
      </c>
    </row>
    <row r="32" spans="1:23" s="5" customFormat="1" ht="21.6" customHeight="1">
      <c r="A32" s="65"/>
      <c r="B32" s="63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218"/>
      <c r="U32" s="219"/>
      <c r="V32" s="84"/>
      <c r="W32" s="84"/>
    </row>
    <row r="33" spans="1:23" s="6" customFormat="1" ht="21" customHeight="1">
      <c r="A33" s="57" t="s">
        <v>80</v>
      </c>
      <c r="B33" s="27">
        <v>18</v>
      </c>
      <c r="C33" s="119">
        <v>0</v>
      </c>
      <c r="D33" s="117"/>
      <c r="E33" s="119">
        <v>0</v>
      </c>
      <c r="F33" s="117"/>
      <c r="G33" s="119">
        <v>900</v>
      </c>
      <c r="H33" s="117"/>
      <c r="I33" s="119">
        <v>-900</v>
      </c>
      <c r="J33" s="117"/>
      <c r="K33" s="119">
        <v>0</v>
      </c>
      <c r="L33" s="117"/>
      <c r="M33" s="119">
        <v>0</v>
      </c>
      <c r="N33" s="117"/>
      <c r="O33" s="119">
        <v>0</v>
      </c>
      <c r="P33" s="117"/>
      <c r="Q33" s="119">
        <v>0</v>
      </c>
      <c r="R33" s="117"/>
      <c r="S33" s="119">
        <f>SUM(C33:Q33)</f>
        <v>0</v>
      </c>
      <c r="T33" s="118"/>
      <c r="U33" s="216">
        <v>0</v>
      </c>
      <c r="V33" s="49"/>
      <c r="W33" s="88">
        <f t="shared" si="1"/>
        <v>0</v>
      </c>
    </row>
    <row r="34" spans="1:23" s="6" customFormat="1" ht="21" customHeight="1">
      <c r="A34" s="57"/>
      <c r="B34" s="27"/>
      <c r="C34" s="117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8"/>
      <c r="U34" s="220"/>
      <c r="V34" s="49"/>
      <c r="W34" s="49"/>
    </row>
    <row r="35" spans="1:23" s="6" customFormat="1" ht="21.6" customHeight="1" thickBot="1">
      <c r="A35" s="65" t="s">
        <v>123</v>
      </c>
      <c r="B35" s="105"/>
      <c r="C35" s="207">
        <f>SUM(C13,C19,C31:C33)</f>
        <v>2503255</v>
      </c>
      <c r="D35" s="115"/>
      <c r="E35" s="207">
        <f>SUM(E13,E19,E31:E33)</f>
        <v>207161</v>
      </c>
      <c r="F35" s="115"/>
      <c r="G35" s="207">
        <f>SUM(G13,G19,G31:G33)</f>
        <v>82900</v>
      </c>
      <c r="H35" s="121"/>
      <c r="I35" s="207">
        <f>SUM(I13,I19,I31,I33)</f>
        <v>1758247</v>
      </c>
      <c r="J35" s="115"/>
      <c r="K35" s="207">
        <f>SUM(K13,K19,K31:K33)</f>
        <v>410550</v>
      </c>
      <c r="L35" s="115"/>
      <c r="M35" s="207">
        <f>SUM(M13,M19,M31:M33)</f>
        <v>6340</v>
      </c>
      <c r="N35" s="115"/>
      <c r="O35" s="207">
        <f>SUM(O13,O19,O31:O33)</f>
        <v>-257036</v>
      </c>
      <c r="P35" s="115"/>
      <c r="Q35" s="207">
        <f>SUM(Q13,Q19,Q31:Q33)</f>
        <v>-5276</v>
      </c>
      <c r="R35" s="115"/>
      <c r="S35" s="207">
        <f>SUM(C35:Q35)</f>
        <v>4706141</v>
      </c>
      <c r="T35" s="118"/>
      <c r="U35" s="44">
        <f>SUM(U13,U26,U31)</f>
        <v>2911030</v>
      </c>
      <c r="V35" s="84"/>
      <c r="W35" s="44">
        <f>SUM(W13,W26,W31)</f>
        <v>7617171</v>
      </c>
    </row>
    <row r="36" spans="1:23" s="6" customFormat="1" ht="21.6" customHeight="1" thickTop="1">
      <c r="A36" s="65"/>
      <c r="B36" s="105"/>
      <c r="C36" s="115"/>
      <c r="D36" s="115"/>
      <c r="E36" s="115"/>
      <c r="F36" s="115"/>
      <c r="G36" s="115"/>
      <c r="H36" s="121"/>
      <c r="I36" s="115"/>
      <c r="J36" s="115"/>
      <c r="K36" s="115"/>
      <c r="L36" s="115"/>
      <c r="M36" s="115"/>
      <c r="N36" s="115"/>
      <c r="O36" s="115"/>
      <c r="P36" s="115"/>
      <c r="Q36" s="115"/>
      <c r="R36" s="115"/>
      <c r="S36" s="115"/>
    </row>
    <row r="37" spans="1:23" ht="21.6" customHeight="1">
      <c r="A37" s="54" t="s">
        <v>0</v>
      </c>
      <c r="B37" s="106"/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06"/>
    </row>
    <row r="38" spans="1:23" s="110" customFormat="1" ht="21.6" customHeight="1">
      <c r="A38" s="194" t="s">
        <v>61</v>
      </c>
      <c r="B38" s="109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</row>
    <row r="39" spans="1:23" ht="21.6" customHeight="1">
      <c r="A39" s="106" t="s">
        <v>8</v>
      </c>
      <c r="B39" s="106"/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6"/>
      <c r="R39" s="106"/>
      <c r="S39" s="106"/>
    </row>
    <row r="40" spans="1:23" s="6" customFormat="1" ht="21.6" customHeight="1">
      <c r="B40" s="92"/>
      <c r="C40" s="234" t="s">
        <v>179</v>
      </c>
      <c r="D40" s="234"/>
      <c r="E40" s="234"/>
      <c r="F40" s="234"/>
      <c r="G40" s="234"/>
      <c r="H40" s="234"/>
      <c r="I40" s="234"/>
      <c r="J40" s="234"/>
      <c r="K40" s="234"/>
      <c r="L40" s="234"/>
      <c r="M40" s="234"/>
      <c r="N40" s="234"/>
      <c r="O40" s="234"/>
      <c r="P40" s="234"/>
      <c r="Q40" s="234"/>
      <c r="R40" s="234"/>
      <c r="S40" s="234"/>
      <c r="T40" s="234"/>
      <c r="U40" s="234"/>
      <c r="V40" s="234"/>
      <c r="W40" s="234"/>
    </row>
    <row r="41" spans="1:23" s="6" customFormat="1" ht="21.6" customHeight="1">
      <c r="B41" s="92"/>
      <c r="C41" s="18"/>
      <c r="D41" s="18"/>
      <c r="E41" s="18"/>
      <c r="F41" s="18"/>
      <c r="G41" s="244" t="s">
        <v>41</v>
      </c>
      <c r="H41" s="244"/>
      <c r="I41" s="244"/>
      <c r="J41" s="18"/>
      <c r="K41" s="245" t="s">
        <v>44</v>
      </c>
      <c r="L41" s="245"/>
      <c r="M41" s="245"/>
      <c r="N41" s="245"/>
      <c r="O41" s="245"/>
      <c r="P41" s="245"/>
      <c r="Q41" s="245"/>
      <c r="R41" s="18"/>
      <c r="S41" s="18"/>
    </row>
    <row r="42" spans="1:23" s="6" customFormat="1" ht="21.6" customHeight="1">
      <c r="B42" s="92"/>
      <c r="C42" s="57"/>
      <c r="D42" s="18"/>
      <c r="E42" s="18"/>
      <c r="F42" s="111"/>
      <c r="G42" s="57"/>
      <c r="H42" s="57"/>
      <c r="I42" s="57"/>
      <c r="J42" s="75"/>
      <c r="K42" s="18"/>
      <c r="L42" s="18"/>
      <c r="N42" s="18"/>
      <c r="P42" s="18"/>
      <c r="Q42" s="18" t="s">
        <v>62</v>
      </c>
      <c r="R42" s="18"/>
      <c r="S42" s="57"/>
    </row>
    <row r="43" spans="1:23" s="6" customFormat="1" ht="21.6" customHeight="1">
      <c r="B43" s="92"/>
      <c r="D43" s="18"/>
      <c r="E43" s="57"/>
      <c r="F43" s="57"/>
      <c r="G43" s="57"/>
      <c r="H43" s="57"/>
      <c r="I43" s="57"/>
      <c r="J43" s="18"/>
      <c r="K43" s="18"/>
      <c r="L43" s="18"/>
      <c r="M43" s="18"/>
      <c r="N43" s="18"/>
      <c r="O43" s="18"/>
      <c r="P43" s="18"/>
      <c r="Q43" s="18" t="s">
        <v>175</v>
      </c>
      <c r="R43" s="18"/>
      <c r="S43" s="7" t="s">
        <v>36</v>
      </c>
    </row>
    <row r="44" spans="1:23" s="6" customFormat="1" ht="21.6" customHeight="1">
      <c r="B44" s="92"/>
      <c r="C44" s="18" t="s">
        <v>63</v>
      </c>
      <c r="D44" s="18"/>
      <c r="F44" s="57"/>
      <c r="H44" s="57"/>
      <c r="I44" s="57"/>
      <c r="J44" s="18"/>
      <c r="K44" s="18"/>
      <c r="L44" s="18"/>
      <c r="M44" s="18" t="s">
        <v>64</v>
      </c>
      <c r="N44" s="18"/>
      <c r="O44" s="18"/>
      <c r="P44" s="18"/>
      <c r="Q44" s="18" t="s">
        <v>65</v>
      </c>
      <c r="R44" s="18"/>
      <c r="S44" s="18" t="s">
        <v>159</v>
      </c>
      <c r="U44" s="7" t="s">
        <v>162</v>
      </c>
      <c r="V44" s="7"/>
      <c r="W44" s="7"/>
    </row>
    <row r="45" spans="1:23" s="6" customFormat="1" ht="21.6" customHeight="1">
      <c r="B45" s="92"/>
      <c r="C45" s="18" t="s">
        <v>66</v>
      </c>
      <c r="D45" s="18"/>
      <c r="E45" s="18" t="s">
        <v>67</v>
      </c>
      <c r="F45" s="57"/>
      <c r="G45" s="18"/>
      <c r="H45" s="57"/>
      <c r="I45" s="57"/>
      <c r="J45" s="18"/>
      <c r="K45" s="18" t="s">
        <v>228</v>
      </c>
      <c r="L45" s="18"/>
      <c r="M45" s="18" t="s">
        <v>68</v>
      </c>
      <c r="N45" s="18"/>
      <c r="O45" s="18" t="s">
        <v>230</v>
      </c>
      <c r="P45" s="18"/>
      <c r="Q45" s="18" t="s">
        <v>69</v>
      </c>
      <c r="R45" s="18"/>
      <c r="S45" s="18" t="s">
        <v>160</v>
      </c>
      <c r="U45" s="7" t="s">
        <v>163</v>
      </c>
      <c r="V45" s="7"/>
      <c r="W45" s="7" t="s">
        <v>70</v>
      </c>
    </row>
    <row r="46" spans="1:23" s="6" customFormat="1" ht="21.6" customHeight="1">
      <c r="B46" s="112" t="s">
        <v>7</v>
      </c>
      <c r="C46" s="18" t="s">
        <v>71</v>
      </c>
      <c r="D46" s="18"/>
      <c r="E46" s="18" t="s">
        <v>72</v>
      </c>
      <c r="F46" s="18"/>
      <c r="G46" s="18" t="s">
        <v>73</v>
      </c>
      <c r="H46" s="18"/>
      <c r="I46" s="18" t="s">
        <v>74</v>
      </c>
      <c r="J46" s="18"/>
      <c r="K46" s="18" t="s">
        <v>229</v>
      </c>
      <c r="L46" s="18"/>
      <c r="M46" s="18" t="s">
        <v>75</v>
      </c>
      <c r="N46" s="18"/>
      <c r="O46" s="18" t="s">
        <v>229</v>
      </c>
      <c r="P46" s="18"/>
      <c r="Q46" s="18" t="s">
        <v>55</v>
      </c>
      <c r="R46" s="18"/>
      <c r="S46" s="18" t="s">
        <v>161</v>
      </c>
      <c r="U46" s="7" t="s">
        <v>164</v>
      </c>
      <c r="V46" s="7"/>
      <c r="W46" s="7" t="s">
        <v>76</v>
      </c>
    </row>
    <row r="47" spans="1:23" s="6" customFormat="1" ht="21.6" customHeight="1">
      <c r="B47" s="113"/>
      <c r="C47" s="236" t="s">
        <v>9</v>
      </c>
      <c r="D47" s="236"/>
      <c r="E47" s="236"/>
      <c r="F47" s="236"/>
      <c r="G47" s="236"/>
      <c r="H47" s="236"/>
      <c r="I47" s="236"/>
      <c r="J47" s="236"/>
      <c r="K47" s="236"/>
      <c r="L47" s="236"/>
      <c r="M47" s="236"/>
      <c r="N47" s="236"/>
      <c r="O47" s="236"/>
      <c r="P47" s="236"/>
      <c r="Q47" s="236"/>
      <c r="R47" s="236"/>
      <c r="S47" s="236"/>
      <c r="T47" s="236"/>
      <c r="U47" s="236"/>
      <c r="V47" s="236"/>
      <c r="W47" s="236"/>
    </row>
    <row r="48" spans="1:23" s="6" customFormat="1" ht="21.6" customHeight="1">
      <c r="A48" s="73" t="s">
        <v>204</v>
      </c>
      <c r="B48" s="92"/>
      <c r="C48" s="117"/>
      <c r="D48" s="117"/>
      <c r="E48" s="117"/>
      <c r="F48" s="117"/>
      <c r="G48" s="117"/>
      <c r="H48" s="117"/>
      <c r="I48" s="117"/>
      <c r="J48" s="117"/>
      <c r="K48" s="117"/>
      <c r="L48" s="117"/>
      <c r="M48" s="117"/>
      <c r="N48" s="117"/>
      <c r="O48" s="117"/>
      <c r="P48" s="117"/>
      <c r="Q48" s="117"/>
      <c r="R48" s="117"/>
      <c r="S48" s="117"/>
    </row>
    <row r="49" spans="1:23" s="6" customFormat="1" ht="21.6" customHeight="1">
      <c r="A49" s="65" t="s">
        <v>205</v>
      </c>
      <c r="B49" s="92"/>
      <c r="C49" s="115">
        <v>2503255</v>
      </c>
      <c r="D49" s="117"/>
      <c r="E49" s="115">
        <v>207161</v>
      </c>
      <c r="F49" s="115"/>
      <c r="G49" s="115">
        <v>82900</v>
      </c>
      <c r="H49" s="115"/>
      <c r="I49" s="115">
        <v>1758247</v>
      </c>
      <c r="J49" s="115"/>
      <c r="K49" s="115">
        <v>410550</v>
      </c>
      <c r="L49" s="115"/>
      <c r="M49" s="115">
        <v>6340</v>
      </c>
      <c r="N49" s="115"/>
      <c r="O49" s="115">
        <v>-257036</v>
      </c>
      <c r="P49" s="115"/>
      <c r="Q49" s="115">
        <v>-5276</v>
      </c>
      <c r="R49" s="115"/>
      <c r="S49" s="115">
        <f>SUM(C49:R49)</f>
        <v>4706141</v>
      </c>
      <c r="U49" s="115">
        <v>2911030</v>
      </c>
      <c r="V49" s="65"/>
      <c r="W49" s="84">
        <f>SUM(S49:U49)</f>
        <v>7617171</v>
      </c>
    </row>
    <row r="50" spans="1:23" s="6" customFormat="1" ht="21.6" customHeight="1">
      <c r="A50" s="65"/>
      <c r="B50" s="92"/>
      <c r="C50" s="115"/>
      <c r="D50" s="117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5"/>
      <c r="R50" s="115"/>
      <c r="S50" s="115"/>
      <c r="U50" s="209"/>
      <c r="V50" s="65"/>
      <c r="W50" s="84"/>
    </row>
    <row r="51" spans="1:23" s="6" customFormat="1" ht="21.6" customHeight="1">
      <c r="A51" s="65" t="s">
        <v>77</v>
      </c>
      <c r="B51" s="92"/>
      <c r="C51" s="115"/>
      <c r="D51" s="115"/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U51" s="206"/>
      <c r="V51" s="57"/>
      <c r="W51" s="84"/>
    </row>
    <row r="52" spans="1:23" s="6" customFormat="1" ht="21.6" customHeight="1">
      <c r="A52" s="63" t="s">
        <v>165</v>
      </c>
      <c r="B52" s="27"/>
      <c r="C52" s="117"/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5"/>
      <c r="U52" s="206"/>
      <c r="V52" s="57"/>
      <c r="W52" s="84"/>
    </row>
    <row r="53" spans="1:23" s="6" customFormat="1" ht="21.6" customHeight="1">
      <c r="A53" s="57" t="s">
        <v>244</v>
      </c>
      <c r="B53" s="27"/>
      <c r="C53" s="117">
        <v>0</v>
      </c>
      <c r="D53" s="117"/>
      <c r="E53" s="117">
        <v>0</v>
      </c>
      <c r="F53" s="117"/>
      <c r="G53" s="117">
        <v>0</v>
      </c>
      <c r="H53" s="117"/>
      <c r="I53" s="117">
        <v>0</v>
      </c>
      <c r="J53" s="117"/>
      <c r="K53" s="117">
        <v>0</v>
      </c>
      <c r="L53" s="117"/>
      <c r="M53" s="117">
        <v>0</v>
      </c>
      <c r="N53" s="117"/>
      <c r="O53" s="117">
        <v>0</v>
      </c>
      <c r="P53" s="117"/>
      <c r="Q53" s="117">
        <v>0</v>
      </c>
      <c r="R53" s="117"/>
      <c r="S53" s="115">
        <v>0</v>
      </c>
      <c r="U53" s="122">
        <v>843931</v>
      </c>
      <c r="V53" s="57"/>
      <c r="W53" s="49">
        <f>U53</f>
        <v>843931</v>
      </c>
    </row>
    <row r="54" spans="1:23" s="6" customFormat="1" ht="21.6" customHeight="1">
      <c r="A54" s="65" t="s">
        <v>250</v>
      </c>
      <c r="B54" s="92"/>
      <c r="C54" s="204">
        <f>SUM(C53:C53)</f>
        <v>0</v>
      </c>
      <c r="D54" s="115">
        <v>0</v>
      </c>
      <c r="E54" s="204">
        <f>SUM(E53:E53)</f>
        <v>0</v>
      </c>
      <c r="F54" s="115">
        <v>0</v>
      </c>
      <c r="G54" s="204">
        <f>SUM(G53:G53)</f>
        <v>0</v>
      </c>
      <c r="H54" s="115">
        <v>0</v>
      </c>
      <c r="I54" s="204">
        <f>SUM(I53:I53)</f>
        <v>0</v>
      </c>
      <c r="J54" s="115">
        <v>0</v>
      </c>
      <c r="K54" s="204">
        <f>SUM(K53:K53)</f>
        <v>0</v>
      </c>
      <c r="L54" s="115">
        <v>0</v>
      </c>
      <c r="M54" s="204">
        <f>SUM(M53:M53)</f>
        <v>0</v>
      </c>
      <c r="N54" s="115">
        <v>0</v>
      </c>
      <c r="O54" s="204">
        <f>SUM(O53:O53)</f>
        <v>0</v>
      </c>
      <c r="P54" s="115">
        <v>0</v>
      </c>
      <c r="Q54" s="204">
        <f>SUM(Q53:Q53)</f>
        <v>0</v>
      </c>
      <c r="R54" s="115">
        <v>0</v>
      </c>
      <c r="S54" s="204">
        <f>SUM(S53:S53)</f>
        <v>0</v>
      </c>
      <c r="T54" s="5"/>
      <c r="U54" s="228">
        <f>SUM(U53:U53)</f>
        <v>843931</v>
      </c>
      <c r="V54" s="65"/>
      <c r="W54" s="39">
        <f t="shared" ref="W54" si="5">SUM(S54:U54)</f>
        <v>843931</v>
      </c>
    </row>
    <row r="55" spans="1:23" s="6" customFormat="1" ht="21.6" customHeight="1">
      <c r="A55" s="65"/>
      <c r="B55" s="92"/>
      <c r="C55" s="115"/>
      <c r="D55" s="115"/>
      <c r="E55" s="115"/>
      <c r="F55" s="115"/>
      <c r="G55" s="115"/>
      <c r="H55" s="115"/>
      <c r="I55" s="115"/>
      <c r="J55" s="115"/>
      <c r="K55" s="115"/>
      <c r="L55" s="115"/>
      <c r="M55" s="115"/>
      <c r="N55" s="115"/>
      <c r="O55" s="115"/>
      <c r="P55" s="115"/>
      <c r="Q55" s="115"/>
      <c r="R55" s="115"/>
      <c r="S55" s="115"/>
      <c r="U55" s="206"/>
      <c r="V55" s="57"/>
      <c r="W55" s="57"/>
    </row>
    <row r="56" spans="1:23" s="6" customFormat="1" ht="21.6" customHeight="1">
      <c r="A56" s="63" t="s">
        <v>248</v>
      </c>
      <c r="B56" s="92"/>
      <c r="C56" s="115"/>
      <c r="D56" s="115"/>
      <c r="E56" s="115"/>
      <c r="F56" s="115"/>
      <c r="G56" s="115"/>
      <c r="H56" s="115"/>
      <c r="I56" s="115"/>
      <c r="J56" s="115"/>
      <c r="K56" s="115"/>
      <c r="L56" s="115"/>
      <c r="M56" s="115"/>
      <c r="N56" s="115"/>
      <c r="O56" s="115"/>
      <c r="P56" s="115"/>
      <c r="Q56" s="115"/>
      <c r="R56" s="115"/>
      <c r="S56" s="115"/>
      <c r="U56" s="206"/>
      <c r="V56" s="57"/>
      <c r="W56" s="57"/>
    </row>
    <row r="57" spans="1:23" s="6" customFormat="1" ht="21.6" customHeight="1">
      <c r="A57" s="57" t="s">
        <v>246</v>
      </c>
      <c r="B57" s="92"/>
      <c r="C57" s="115"/>
      <c r="D57" s="115"/>
      <c r="E57" s="115"/>
      <c r="F57" s="115"/>
      <c r="G57" s="115"/>
      <c r="H57" s="115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U57" s="206"/>
      <c r="V57" s="57"/>
      <c r="W57" s="57"/>
    </row>
    <row r="58" spans="1:23" s="6" customFormat="1" ht="21.6" customHeight="1">
      <c r="A58" s="57" t="s">
        <v>247</v>
      </c>
      <c r="B58" s="27">
        <v>4</v>
      </c>
      <c r="C58" s="115">
        <v>0</v>
      </c>
      <c r="D58" s="115"/>
      <c r="E58" s="115">
        <v>0</v>
      </c>
      <c r="F58" s="115"/>
      <c r="G58" s="115">
        <v>0</v>
      </c>
      <c r="H58" s="115"/>
      <c r="I58" s="115">
        <v>0</v>
      </c>
      <c r="J58" s="115"/>
      <c r="K58" s="115">
        <v>0</v>
      </c>
      <c r="L58" s="115"/>
      <c r="M58" s="115">
        <v>0</v>
      </c>
      <c r="N58" s="115"/>
      <c r="O58" s="115">
        <v>0</v>
      </c>
      <c r="P58" s="115"/>
      <c r="Q58" s="115">
        <v>0</v>
      </c>
      <c r="R58" s="115"/>
      <c r="S58" s="115">
        <v>0</v>
      </c>
      <c r="U58" s="122">
        <v>108382</v>
      </c>
      <c r="V58" s="57"/>
      <c r="W58" s="122">
        <f>U58</f>
        <v>108382</v>
      </c>
    </row>
    <row r="59" spans="1:23" s="6" customFormat="1" ht="21.6" customHeight="1">
      <c r="A59" s="57" t="s">
        <v>251</v>
      </c>
      <c r="B59" s="27">
        <v>4</v>
      </c>
      <c r="C59" s="115">
        <v>0</v>
      </c>
      <c r="D59" s="115"/>
      <c r="E59" s="115">
        <v>0</v>
      </c>
      <c r="F59" s="115"/>
      <c r="G59" s="115">
        <v>0</v>
      </c>
      <c r="H59" s="115"/>
      <c r="I59" s="115">
        <v>0</v>
      </c>
      <c r="J59" s="115"/>
      <c r="K59" s="115">
        <v>0</v>
      </c>
      <c r="L59" s="115"/>
      <c r="M59" s="115">
        <v>0</v>
      </c>
      <c r="N59" s="115"/>
      <c r="O59" s="115">
        <v>0</v>
      </c>
      <c r="P59" s="115"/>
      <c r="Q59" s="115">
        <v>0</v>
      </c>
      <c r="R59" s="115"/>
      <c r="S59" s="117">
        <v>0</v>
      </c>
      <c r="U59" s="49">
        <v>-3529960</v>
      </c>
      <c r="V59" s="57"/>
      <c r="W59" s="49">
        <f>U59</f>
        <v>-3529960</v>
      </c>
    </row>
    <row r="60" spans="1:23" s="6" customFormat="1" ht="21.6" customHeight="1">
      <c r="A60" s="65" t="s">
        <v>249</v>
      </c>
      <c r="B60" s="92"/>
      <c r="C60" s="204">
        <f>SUM(C58:C59)</f>
        <v>0</v>
      </c>
      <c r="D60" s="115">
        <v>0</v>
      </c>
      <c r="E60" s="204">
        <f>SUM(E58:E59)</f>
        <v>0</v>
      </c>
      <c r="F60" s="115">
        <v>0</v>
      </c>
      <c r="G60" s="204">
        <f>SUM(G58:G59)</f>
        <v>0</v>
      </c>
      <c r="H60" s="115">
        <v>0</v>
      </c>
      <c r="I60" s="204">
        <f>SUM(I58:I59)</f>
        <v>0</v>
      </c>
      <c r="J60" s="115">
        <v>0</v>
      </c>
      <c r="K60" s="204">
        <f>SUM(K58:K59)</f>
        <v>0</v>
      </c>
      <c r="L60" s="115">
        <v>0</v>
      </c>
      <c r="M60" s="204">
        <f>SUM(M58:M59)</f>
        <v>0</v>
      </c>
      <c r="N60" s="115">
        <v>0</v>
      </c>
      <c r="O60" s="204">
        <f>SUM(O58:O59)</f>
        <v>0</v>
      </c>
      <c r="P60" s="115">
        <v>0</v>
      </c>
      <c r="Q60" s="204">
        <f>SUM(Q58:Q59)</f>
        <v>0</v>
      </c>
      <c r="R60" s="115">
        <v>0</v>
      </c>
      <c r="S60" s="204">
        <f>SUM(C60:R60)</f>
        <v>0</v>
      </c>
      <c r="T60" s="5"/>
      <c r="U60" s="204">
        <f>SUM(U58:U59)</f>
        <v>-3421578</v>
      </c>
      <c r="V60" s="65"/>
      <c r="W60" s="204">
        <f>SUM(W58:W59)</f>
        <v>-3421578</v>
      </c>
    </row>
    <row r="61" spans="1:23" s="6" customFormat="1" ht="21.6" customHeight="1">
      <c r="A61" s="65"/>
      <c r="B61" s="92"/>
      <c r="C61" s="115"/>
      <c r="D61" s="115"/>
      <c r="E61" s="115"/>
      <c r="F61" s="115"/>
      <c r="G61" s="115"/>
      <c r="H61" s="115"/>
      <c r="I61" s="115"/>
      <c r="J61" s="115"/>
      <c r="K61" s="115"/>
      <c r="L61" s="115"/>
      <c r="M61" s="115"/>
      <c r="N61" s="115"/>
      <c r="O61" s="115"/>
      <c r="P61" s="115"/>
      <c r="Q61" s="115"/>
      <c r="R61" s="115"/>
      <c r="S61" s="115"/>
      <c r="U61" s="206"/>
      <c r="V61" s="57"/>
      <c r="W61" s="57"/>
    </row>
    <row r="62" spans="1:23" s="6" customFormat="1" ht="21.6" customHeight="1">
      <c r="A62" s="65" t="s">
        <v>79</v>
      </c>
      <c r="B62" s="92"/>
      <c r="C62" s="224">
        <f>C54+C60</f>
        <v>0</v>
      </c>
      <c r="D62" s="115"/>
      <c r="E62" s="224">
        <f>E54+E60</f>
        <v>0</v>
      </c>
      <c r="F62" s="115"/>
      <c r="G62" s="224">
        <f>G54+G60</f>
        <v>0</v>
      </c>
      <c r="H62" s="115"/>
      <c r="I62" s="224">
        <f>I54+I60</f>
        <v>0</v>
      </c>
      <c r="J62" s="115"/>
      <c r="K62" s="224">
        <f>K54+K60</f>
        <v>0</v>
      </c>
      <c r="L62" s="115"/>
      <c r="M62" s="224">
        <f>M54+M60</f>
        <v>0</v>
      </c>
      <c r="N62" s="115"/>
      <c r="O62" s="224">
        <f>O54+O60</f>
        <v>0</v>
      </c>
      <c r="P62" s="115"/>
      <c r="Q62" s="224">
        <f>Q54+Q60</f>
        <v>0</v>
      </c>
      <c r="R62" s="115"/>
      <c r="S62" s="224">
        <f>S54+S60</f>
        <v>0</v>
      </c>
      <c r="U62" s="120">
        <f>U54+U60</f>
        <v>-2577647</v>
      </c>
      <c r="V62" s="57"/>
      <c r="W62" s="120">
        <f>SUM(S62:U62)</f>
        <v>-2577647</v>
      </c>
    </row>
    <row r="63" spans="1:23" s="6" customFormat="1" ht="21.6" customHeight="1">
      <c r="A63" s="65"/>
      <c r="B63" s="92"/>
      <c r="C63" s="115"/>
      <c r="D63" s="115"/>
      <c r="E63" s="115"/>
      <c r="F63" s="115"/>
      <c r="G63" s="115"/>
      <c r="H63" s="115"/>
      <c r="I63" s="115"/>
      <c r="J63" s="115"/>
      <c r="K63" s="115"/>
      <c r="L63" s="115"/>
      <c r="M63" s="115"/>
      <c r="N63" s="115"/>
      <c r="O63" s="115"/>
      <c r="P63" s="115"/>
      <c r="Q63" s="115"/>
      <c r="R63" s="115"/>
      <c r="S63" s="115"/>
      <c r="U63" s="206"/>
      <c r="V63" s="57"/>
      <c r="W63" s="49"/>
    </row>
    <row r="64" spans="1:23" s="6" customFormat="1" ht="21.6" customHeight="1">
      <c r="A64" s="65" t="s">
        <v>82</v>
      </c>
      <c r="B64" s="63"/>
      <c r="C64" s="117"/>
      <c r="D64" s="117"/>
      <c r="E64" s="116"/>
      <c r="F64" s="117"/>
      <c r="G64" s="116"/>
      <c r="H64" s="117"/>
      <c r="I64" s="116"/>
      <c r="J64" s="117"/>
      <c r="K64" s="117"/>
      <c r="L64" s="117"/>
      <c r="M64" s="116"/>
      <c r="N64" s="117"/>
      <c r="O64" s="117"/>
      <c r="P64" s="117"/>
      <c r="Q64" s="117"/>
      <c r="R64" s="117"/>
      <c r="S64" s="117"/>
      <c r="U64" s="206"/>
      <c r="V64" s="57"/>
      <c r="W64" s="57"/>
    </row>
    <row r="65" spans="1:23" s="6" customFormat="1" ht="21.6" customHeight="1">
      <c r="A65" s="57" t="s">
        <v>255</v>
      </c>
      <c r="B65" s="63"/>
      <c r="C65" s="116">
        <v>0</v>
      </c>
      <c r="D65" s="117"/>
      <c r="E65" s="116">
        <v>0</v>
      </c>
      <c r="F65" s="117"/>
      <c r="G65" s="116">
        <v>0</v>
      </c>
      <c r="H65" s="117"/>
      <c r="I65" s="116">
        <v>-3048212</v>
      </c>
      <c r="J65" s="117"/>
      <c r="K65" s="117">
        <v>0</v>
      </c>
      <c r="L65" s="117"/>
      <c r="M65" s="116">
        <v>0</v>
      </c>
      <c r="N65" s="117"/>
      <c r="O65" s="116">
        <v>0</v>
      </c>
      <c r="P65" s="117"/>
      <c r="Q65" s="116">
        <v>0</v>
      </c>
      <c r="R65" s="117"/>
      <c r="S65" s="117">
        <f>SUM(C65:Q65)</f>
        <v>-3048212</v>
      </c>
      <c r="U65" s="49">
        <v>-353022</v>
      </c>
      <c r="V65" s="57"/>
      <c r="W65" s="49">
        <f t="shared" ref="W65:W66" si="6">SUM(S65:U65)</f>
        <v>-3401234</v>
      </c>
    </row>
    <row r="66" spans="1:23" s="6" customFormat="1" ht="21.6" customHeight="1">
      <c r="A66" s="57" t="s">
        <v>83</v>
      </c>
      <c r="B66" s="63"/>
      <c r="C66" s="117">
        <v>0</v>
      </c>
      <c r="D66" s="117"/>
      <c r="E66" s="117">
        <v>0</v>
      </c>
      <c r="F66" s="117"/>
      <c r="G66" s="117">
        <v>0</v>
      </c>
      <c r="H66" s="117"/>
      <c r="I66" s="117">
        <v>2115</v>
      </c>
      <c r="J66" s="117"/>
      <c r="K66" s="117">
        <v>404253</v>
      </c>
      <c r="L66" s="117"/>
      <c r="M66" s="117">
        <v>0</v>
      </c>
      <c r="N66" s="117"/>
      <c r="O66" s="117">
        <v>-2482</v>
      </c>
      <c r="P66" s="117"/>
      <c r="Q66" s="117">
        <v>-3394</v>
      </c>
      <c r="R66" s="117"/>
      <c r="S66" s="119">
        <f>SUM(C66:Q66)</f>
        <v>400492</v>
      </c>
      <c r="T66" s="123"/>
      <c r="U66" s="49">
        <v>19639</v>
      </c>
      <c r="V66" s="57"/>
      <c r="W66" s="49">
        <f t="shared" si="6"/>
        <v>420131</v>
      </c>
    </row>
    <row r="67" spans="1:23" s="5" customFormat="1" ht="21.6" customHeight="1">
      <c r="A67" s="65" t="s">
        <v>84</v>
      </c>
      <c r="B67" s="63"/>
      <c r="C67" s="39">
        <f>SUM(C65:C66)</f>
        <v>0</v>
      </c>
      <c r="D67" s="115"/>
      <c r="E67" s="39">
        <f>SUM(E65:E66)</f>
        <v>0</v>
      </c>
      <c r="F67" s="115"/>
      <c r="G67" s="39">
        <f>SUM(G65:G66)</f>
        <v>0</v>
      </c>
      <c r="H67" s="115"/>
      <c r="I67" s="39">
        <f>SUM(I65:I66)</f>
        <v>-3046097</v>
      </c>
      <c r="J67" s="115"/>
      <c r="K67" s="39">
        <f>SUM(K65:K66)</f>
        <v>404253</v>
      </c>
      <c r="L67" s="115"/>
      <c r="M67" s="39">
        <f>SUM(M65:M66)</f>
        <v>0</v>
      </c>
      <c r="N67" s="115"/>
      <c r="O67" s="39">
        <f>SUM(O65:O66)</f>
        <v>-2482</v>
      </c>
      <c r="P67" s="115"/>
      <c r="Q67" s="39">
        <f>SUM(Q65:Q66)</f>
        <v>-3394</v>
      </c>
      <c r="R67" s="115"/>
      <c r="S67" s="120">
        <f>SUM(C67:R67)</f>
        <v>-2647720</v>
      </c>
      <c r="U67" s="39">
        <f>SUM(U65:U66)</f>
        <v>-333383</v>
      </c>
      <c r="V67" s="65"/>
      <c r="W67" s="39">
        <f>SUM(W65:W66)</f>
        <v>-2981103</v>
      </c>
    </row>
    <row r="68" spans="1:23" s="5" customFormat="1" ht="21.6" customHeight="1">
      <c r="A68" s="65"/>
      <c r="B68" s="63"/>
      <c r="C68" s="115"/>
      <c r="D68" s="115"/>
      <c r="E68" s="115"/>
      <c r="F68" s="115"/>
      <c r="G68" s="115"/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U68" s="208"/>
      <c r="V68" s="65"/>
      <c r="W68" s="84"/>
    </row>
    <row r="69" spans="1:23" s="5" customFormat="1" ht="21.6" customHeight="1">
      <c r="A69" s="65" t="s">
        <v>263</v>
      </c>
      <c r="B69" s="63"/>
      <c r="C69" s="120">
        <v>0</v>
      </c>
      <c r="D69" s="115"/>
      <c r="E69" s="120">
        <v>0</v>
      </c>
      <c r="F69" s="115"/>
      <c r="G69" s="120">
        <v>0</v>
      </c>
      <c r="H69" s="115"/>
      <c r="I69" s="120">
        <v>467160</v>
      </c>
      <c r="J69" s="115"/>
      <c r="K69" s="120">
        <v>-467160</v>
      </c>
      <c r="L69" s="115"/>
      <c r="M69" s="120">
        <v>0</v>
      </c>
      <c r="N69" s="115"/>
      <c r="O69" s="120">
        <v>0</v>
      </c>
      <c r="P69" s="115"/>
      <c r="Q69" s="120">
        <v>0</v>
      </c>
      <c r="R69" s="115"/>
      <c r="S69" s="120">
        <f>SUM(C69:Q69)</f>
        <v>0</v>
      </c>
      <c r="U69" s="229">
        <v>0</v>
      </c>
      <c r="V69" s="65"/>
      <c r="W69" s="52">
        <f>SUM(S69,U69)</f>
        <v>0</v>
      </c>
    </row>
    <row r="70" spans="1:23" s="5" customFormat="1" ht="21.6" customHeight="1">
      <c r="A70" s="65"/>
      <c r="B70" s="63"/>
      <c r="C70" s="115"/>
      <c r="D70" s="115"/>
      <c r="E70" s="115"/>
      <c r="F70" s="115"/>
      <c r="G70" s="115"/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U70" s="208"/>
      <c r="V70" s="65"/>
      <c r="W70" s="84"/>
    </row>
    <row r="71" spans="1:23" s="6" customFormat="1" ht="21.6" customHeight="1" thickBot="1">
      <c r="A71" s="65" t="s">
        <v>206</v>
      </c>
      <c r="B71" s="105"/>
      <c r="C71" s="207">
        <f>SUM(C49,C62,C67)</f>
        <v>2503255</v>
      </c>
      <c r="D71" s="115"/>
      <c r="E71" s="207">
        <f>SUM(E49,E62,E67)</f>
        <v>207161</v>
      </c>
      <c r="F71" s="115"/>
      <c r="G71" s="207">
        <f>SUM(G49,G62,G67)</f>
        <v>82900</v>
      </c>
      <c r="H71" s="121"/>
      <c r="I71" s="207">
        <f>SUM(I49,I62,I67,I69)</f>
        <v>-820690</v>
      </c>
      <c r="J71" s="115"/>
      <c r="K71" s="207">
        <f>SUM(K49,K62,K67,K69)</f>
        <v>347643</v>
      </c>
      <c r="L71" s="115"/>
      <c r="M71" s="207">
        <f>SUM(M49,M62,M67)</f>
        <v>6340</v>
      </c>
      <c r="N71" s="115"/>
      <c r="O71" s="207">
        <f>SUM(O49,O62,O67)</f>
        <v>-259518</v>
      </c>
      <c r="P71" s="115"/>
      <c r="Q71" s="207">
        <f>SUM(Q49,Q62,Q67)</f>
        <v>-8670</v>
      </c>
      <c r="R71" s="115"/>
      <c r="S71" s="207">
        <f>SUM(S49,S62,S67)</f>
        <v>2058421</v>
      </c>
      <c r="U71" s="44">
        <f>SUM(U49,U62,U67)</f>
        <v>0</v>
      </c>
      <c r="V71" s="65"/>
      <c r="W71" s="44">
        <f>SUM(W49,W62,W67)</f>
        <v>2058421</v>
      </c>
    </row>
    <row r="72" spans="1:23" ht="21.6" customHeight="1" thickTop="1"/>
  </sheetData>
  <mergeCells count="8">
    <mergeCell ref="C47:W47"/>
    <mergeCell ref="C11:W11"/>
    <mergeCell ref="C4:W4"/>
    <mergeCell ref="C40:W40"/>
    <mergeCell ref="G41:I41"/>
    <mergeCell ref="G5:I5"/>
    <mergeCell ref="K41:Q41"/>
    <mergeCell ref="K5:Q5"/>
  </mergeCells>
  <pageMargins left="0.5" right="0.5" top="0.48" bottom="0.5" header="0.5" footer="0.5"/>
  <pageSetup paperSize="9" scale="53" firstPageNumber="13" fitToHeight="0" orientation="landscape" useFirstPageNumber="1" r:id="rId1"/>
  <headerFooter>
    <oddFooter>&amp;L&amp;"Times New Roman,Regular"&amp;11  The accompanying notes form an integral part of the financial statements.
&amp;C&amp;"Times New Roman,Regular"&amp;11&amp;P</oddFooter>
  </headerFooter>
  <rowBreaks count="1" manualBreakCount="1">
    <brk id="36" max="2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zoomScale="70" zoomScaleNormal="70" zoomScaleSheetLayoutView="80" workbookViewId="0">
      <selection activeCell="G52" sqref="G52"/>
    </sheetView>
  </sheetViews>
  <sheetFormatPr defaultColWidth="9.33203125" defaultRowHeight="21.6" customHeight="1"/>
  <cols>
    <col min="1" max="1" width="71.1640625" style="107" customWidth="1"/>
    <col min="2" max="2" width="11.1640625" style="124" customWidth="1"/>
    <col min="3" max="3" width="19.5" style="107" customWidth="1"/>
    <col min="4" max="4" width="2.33203125" style="107" customWidth="1"/>
    <col min="5" max="5" width="19.5" style="107" customWidth="1"/>
    <col min="6" max="6" width="2.33203125" style="107" customWidth="1"/>
    <col min="7" max="7" width="19.5" style="107" customWidth="1"/>
    <col min="8" max="8" width="2.33203125" style="107" customWidth="1"/>
    <col min="9" max="9" width="19.5" style="107" customWidth="1"/>
    <col min="10" max="10" width="2.33203125" style="107" customWidth="1"/>
    <col min="11" max="11" width="19.5" style="107" customWidth="1"/>
    <col min="12" max="12" width="2.33203125" style="107" customWidth="1"/>
    <col min="13" max="13" width="19.5" style="107" customWidth="1"/>
    <col min="14" max="16384" width="9.33203125" style="107"/>
  </cols>
  <sheetData>
    <row r="1" spans="1:13" ht="21.6" customHeight="1">
      <c r="A1" s="54" t="s">
        <v>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</row>
    <row r="2" spans="1:13" ht="21.6" customHeight="1">
      <c r="A2" s="74" t="s">
        <v>61</v>
      </c>
      <c r="B2" s="125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</row>
    <row r="3" spans="1:13" s="6" customFormat="1" ht="14.1" customHeight="1">
      <c r="A3" s="126"/>
      <c r="B3" s="112"/>
      <c r="C3" s="126"/>
      <c r="D3" s="126"/>
      <c r="E3" s="126"/>
      <c r="F3" s="126"/>
      <c r="G3" s="126"/>
      <c r="H3" s="126"/>
      <c r="I3" s="126" t="s">
        <v>8</v>
      </c>
      <c r="J3" s="126"/>
      <c r="K3" s="126"/>
      <c r="M3" s="126" t="s">
        <v>8</v>
      </c>
    </row>
    <row r="4" spans="1:13" s="6" customFormat="1" ht="21.6" customHeight="1">
      <c r="A4" s="5"/>
      <c r="B4" s="92"/>
      <c r="C4" s="234" t="s">
        <v>180</v>
      </c>
      <c r="D4" s="234"/>
      <c r="E4" s="234"/>
      <c r="F4" s="234"/>
      <c r="G4" s="234"/>
      <c r="H4" s="234"/>
      <c r="I4" s="234"/>
      <c r="J4" s="234"/>
      <c r="K4" s="234"/>
      <c r="L4" s="234"/>
      <c r="M4" s="234"/>
    </row>
    <row r="5" spans="1:13" s="6" customFormat="1" ht="21.6" customHeight="1">
      <c r="A5" s="5"/>
      <c r="B5" s="92"/>
      <c r="C5" s="21"/>
      <c r="D5" s="21"/>
      <c r="E5" s="21"/>
      <c r="F5" s="21"/>
      <c r="G5" s="21"/>
      <c r="H5" s="21"/>
      <c r="I5" s="21"/>
      <c r="J5" s="21"/>
      <c r="K5" s="18" t="s">
        <v>232</v>
      </c>
      <c r="L5" s="21"/>
      <c r="M5" s="21"/>
    </row>
    <row r="6" spans="1:13" s="6" customFormat="1" ht="21.6" customHeight="1">
      <c r="A6" s="5"/>
      <c r="B6" s="92"/>
      <c r="C6" s="127"/>
      <c r="D6" s="127"/>
      <c r="E6" s="127"/>
      <c r="F6" s="127"/>
      <c r="G6" s="244" t="s">
        <v>41</v>
      </c>
      <c r="H6" s="244"/>
      <c r="I6" s="244"/>
      <c r="J6" s="127"/>
      <c r="K6" s="215" t="s">
        <v>231</v>
      </c>
      <c r="L6" s="128"/>
      <c r="M6" s="128"/>
    </row>
    <row r="7" spans="1:13" s="6" customFormat="1" ht="21" customHeight="1">
      <c r="A7" s="5"/>
      <c r="B7" s="92"/>
      <c r="C7" s="18" t="s">
        <v>63</v>
      </c>
      <c r="D7" s="18"/>
      <c r="E7" s="18"/>
      <c r="F7" s="111"/>
      <c r="G7" s="57"/>
      <c r="H7" s="57"/>
      <c r="I7" s="57"/>
      <c r="J7" s="111"/>
      <c r="K7" s="18"/>
      <c r="L7" s="75"/>
      <c r="M7" s="18"/>
    </row>
    <row r="8" spans="1:13" s="6" customFormat="1" ht="21" customHeight="1">
      <c r="A8" s="5"/>
      <c r="B8" s="92"/>
      <c r="C8" s="18" t="s">
        <v>66</v>
      </c>
      <c r="D8" s="18"/>
      <c r="E8" s="18" t="s">
        <v>67</v>
      </c>
      <c r="F8" s="111"/>
      <c r="G8" s="76"/>
      <c r="H8" s="57"/>
      <c r="I8" s="57"/>
      <c r="J8" s="111"/>
      <c r="K8" s="18" t="s">
        <v>228</v>
      </c>
      <c r="L8" s="18"/>
      <c r="M8" s="18" t="s">
        <v>70</v>
      </c>
    </row>
    <row r="9" spans="1:13" s="6" customFormat="1" ht="21" customHeight="1">
      <c r="A9" s="5"/>
      <c r="B9" s="112" t="s">
        <v>7</v>
      </c>
      <c r="C9" s="76" t="s">
        <v>71</v>
      </c>
      <c r="D9" s="76"/>
      <c r="E9" s="18" t="s">
        <v>72</v>
      </c>
      <c r="F9" s="129"/>
      <c r="G9" s="76" t="s">
        <v>73</v>
      </c>
      <c r="H9" s="76"/>
      <c r="I9" s="18" t="s">
        <v>74</v>
      </c>
      <c r="J9" s="129"/>
      <c r="K9" s="18" t="s">
        <v>229</v>
      </c>
      <c r="L9" s="76"/>
      <c r="M9" s="18" t="s">
        <v>76</v>
      </c>
    </row>
    <row r="10" spans="1:13" s="6" customFormat="1" ht="21.6" customHeight="1">
      <c r="B10" s="112"/>
      <c r="C10" s="246" t="s">
        <v>9</v>
      </c>
      <c r="D10" s="246"/>
      <c r="E10" s="246"/>
      <c r="F10" s="246"/>
      <c r="G10" s="246"/>
      <c r="H10" s="246"/>
      <c r="I10" s="246"/>
      <c r="J10" s="246"/>
      <c r="K10" s="246"/>
      <c r="L10" s="246"/>
      <c r="M10" s="246"/>
    </row>
    <row r="11" spans="1:13" s="6" customFormat="1" ht="21.6" customHeight="1">
      <c r="A11" s="195" t="s">
        <v>121</v>
      </c>
      <c r="B11" s="112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</row>
    <row r="12" spans="1:13" s="5" customFormat="1" ht="21.6" customHeight="1">
      <c r="A12" s="195" t="s">
        <v>122</v>
      </c>
      <c r="B12" s="101"/>
      <c r="C12" s="43">
        <v>1729277</v>
      </c>
      <c r="D12" s="43"/>
      <c r="E12" s="43">
        <v>208455</v>
      </c>
      <c r="F12" s="51"/>
      <c r="G12" s="43">
        <v>82000</v>
      </c>
      <c r="H12" s="43"/>
      <c r="I12" s="43">
        <v>862804</v>
      </c>
      <c r="J12" s="43"/>
      <c r="K12" s="43">
        <v>648</v>
      </c>
      <c r="L12" s="43"/>
      <c r="M12" s="40">
        <f>SUM(C12:K12)</f>
        <v>2883184</v>
      </c>
    </row>
    <row r="13" spans="1:13" s="5" customFormat="1" ht="21.6" customHeight="1">
      <c r="A13" s="195"/>
      <c r="B13" s="101"/>
      <c r="C13" s="43"/>
      <c r="D13" s="43"/>
      <c r="E13" s="43"/>
      <c r="F13" s="51"/>
      <c r="G13" s="43"/>
      <c r="H13" s="43"/>
      <c r="I13" s="43"/>
      <c r="J13" s="43"/>
      <c r="K13" s="43"/>
      <c r="L13" s="43"/>
      <c r="M13" s="40"/>
    </row>
    <row r="14" spans="1:13" s="5" customFormat="1" ht="21.6" customHeight="1">
      <c r="A14" s="195" t="s">
        <v>77</v>
      </c>
      <c r="B14" s="92"/>
      <c r="C14" s="43"/>
      <c r="D14" s="43"/>
      <c r="E14" s="43"/>
      <c r="F14" s="51"/>
      <c r="G14" s="43"/>
      <c r="H14" s="43"/>
      <c r="I14" s="43"/>
      <c r="J14" s="43"/>
      <c r="K14" s="43"/>
      <c r="L14" s="43"/>
      <c r="M14" s="40"/>
    </row>
    <row r="15" spans="1:13" s="5" customFormat="1" ht="21.6" customHeight="1">
      <c r="A15" s="63" t="s">
        <v>235</v>
      </c>
      <c r="B15" s="92"/>
      <c r="C15" s="43"/>
      <c r="D15" s="43"/>
      <c r="E15" s="43"/>
      <c r="F15" s="51"/>
      <c r="G15" s="43"/>
      <c r="H15" s="43"/>
      <c r="I15" s="43"/>
      <c r="J15" s="43"/>
      <c r="K15" s="43"/>
      <c r="L15" s="43"/>
      <c r="M15" s="40"/>
    </row>
    <row r="16" spans="1:13" s="5" customFormat="1" ht="21.6" customHeight="1">
      <c r="A16" s="221" t="s">
        <v>244</v>
      </c>
      <c r="B16" s="27"/>
      <c r="C16" s="43">
        <v>773978</v>
      </c>
      <c r="D16" s="43"/>
      <c r="E16" s="43">
        <v>-1294</v>
      </c>
      <c r="F16" s="51"/>
      <c r="G16" s="43">
        <v>0</v>
      </c>
      <c r="H16" s="43"/>
      <c r="I16" s="43">
        <v>0</v>
      </c>
      <c r="J16" s="43"/>
      <c r="K16" s="43">
        <v>0</v>
      </c>
      <c r="L16" s="43"/>
      <c r="M16" s="31">
        <f>SUM(C16:K16)</f>
        <v>772684</v>
      </c>
    </row>
    <row r="17" spans="1:13" s="5" customFormat="1" ht="21.6" customHeight="1">
      <c r="A17" s="57" t="s">
        <v>78</v>
      </c>
      <c r="B17" s="27">
        <v>23</v>
      </c>
      <c r="C17" s="49">
        <v>0</v>
      </c>
      <c r="D17" s="131"/>
      <c r="E17" s="49">
        <v>0</v>
      </c>
      <c r="F17" s="131"/>
      <c r="G17" s="49">
        <v>0</v>
      </c>
      <c r="H17" s="131"/>
      <c r="I17" s="31">
        <v>-69170</v>
      </c>
      <c r="J17" s="131"/>
      <c r="K17" s="49">
        <v>0</v>
      </c>
      <c r="L17" s="131"/>
      <c r="M17" s="71">
        <f>SUM(C17:K17)</f>
        <v>-69170</v>
      </c>
    </row>
    <row r="18" spans="1:13" s="5" customFormat="1" ht="21.6" customHeight="1">
      <c r="A18" s="63" t="s">
        <v>236</v>
      </c>
      <c r="B18" s="27"/>
      <c r="C18" s="132">
        <f>SUM(C16:C17)</f>
        <v>773978</v>
      </c>
      <c r="D18" s="43"/>
      <c r="E18" s="132">
        <f>SUM(E16:E17)</f>
        <v>-1294</v>
      </c>
      <c r="F18" s="43"/>
      <c r="G18" s="132">
        <f>SUM(G16:G17)</f>
        <v>0</v>
      </c>
      <c r="H18" s="43"/>
      <c r="I18" s="132">
        <f>SUM(I16:I17)</f>
        <v>-69170</v>
      </c>
      <c r="J18" s="43"/>
      <c r="K18" s="132">
        <f>SUM(K16:K17)</f>
        <v>0</v>
      </c>
      <c r="L18" s="43"/>
      <c r="M18" s="132">
        <f>SUM(M16:M17)</f>
        <v>703514</v>
      </c>
    </row>
    <row r="19" spans="1:13" s="5" customFormat="1" ht="21.6" customHeight="1">
      <c r="A19" s="65" t="s">
        <v>79</v>
      </c>
      <c r="B19" s="92"/>
      <c r="C19" s="132">
        <f>C18</f>
        <v>773978</v>
      </c>
      <c r="D19" s="43"/>
      <c r="E19" s="132">
        <f>E18</f>
        <v>-1294</v>
      </c>
      <c r="F19" s="43"/>
      <c r="G19" s="132">
        <f>G18</f>
        <v>0</v>
      </c>
      <c r="H19" s="43"/>
      <c r="I19" s="132">
        <f>I18</f>
        <v>-69170</v>
      </c>
      <c r="J19" s="43"/>
      <c r="K19" s="132">
        <f>K18</f>
        <v>0</v>
      </c>
      <c r="L19" s="43"/>
      <c r="M19" s="132">
        <f>M18</f>
        <v>703514</v>
      </c>
    </row>
    <row r="20" spans="1:13" s="5" customFormat="1" ht="21.6" customHeight="1">
      <c r="A20" s="65"/>
      <c r="B20" s="92"/>
      <c r="C20" s="210"/>
      <c r="D20" s="43"/>
      <c r="E20" s="210"/>
      <c r="F20" s="43"/>
      <c r="G20" s="210"/>
      <c r="H20" s="43"/>
      <c r="I20" s="210"/>
      <c r="J20" s="43"/>
      <c r="K20" s="210"/>
      <c r="L20" s="43"/>
      <c r="M20" s="210"/>
    </row>
    <row r="21" spans="1:13" s="6" customFormat="1" ht="21.6" customHeight="1">
      <c r="A21" s="65" t="s">
        <v>82</v>
      </c>
      <c r="B21" s="27"/>
      <c r="C21" s="34"/>
      <c r="D21" s="34"/>
      <c r="E21" s="34"/>
      <c r="F21" s="33"/>
      <c r="G21" s="34"/>
      <c r="H21" s="34"/>
      <c r="I21" s="34"/>
      <c r="J21" s="34"/>
      <c r="K21" s="34"/>
      <c r="L21" s="34"/>
      <c r="M21" s="31"/>
    </row>
    <row r="22" spans="1:13" s="6" customFormat="1" ht="21.6" customHeight="1">
      <c r="A22" s="57" t="s">
        <v>81</v>
      </c>
      <c r="B22" s="84"/>
      <c r="C22" s="49">
        <v>0</v>
      </c>
      <c r="D22" s="34"/>
      <c r="E22" s="49">
        <v>0</v>
      </c>
      <c r="F22" s="33"/>
      <c r="G22" s="49">
        <v>0</v>
      </c>
      <c r="H22" s="34"/>
      <c r="I22" s="34">
        <v>17917</v>
      </c>
      <c r="J22" s="43"/>
      <c r="K22" s="49">
        <v>0</v>
      </c>
      <c r="L22" s="34"/>
      <c r="M22" s="49">
        <f>SUM(C22:K22)</f>
        <v>17917</v>
      </c>
    </row>
    <row r="23" spans="1:13" s="6" customFormat="1" ht="21.6" customHeight="1">
      <c r="A23" s="57" t="s">
        <v>83</v>
      </c>
      <c r="B23" s="27"/>
      <c r="C23" s="49">
        <v>0</v>
      </c>
      <c r="D23" s="34"/>
      <c r="E23" s="49">
        <v>0</v>
      </c>
      <c r="F23" s="33"/>
      <c r="G23" s="49">
        <v>0</v>
      </c>
      <c r="H23" s="34"/>
      <c r="I23" s="49">
        <v>0</v>
      </c>
      <c r="J23" s="43"/>
      <c r="K23" s="71">
        <v>142168</v>
      </c>
      <c r="L23" s="34"/>
      <c r="M23" s="49">
        <f>SUM(C23:K23)</f>
        <v>142168</v>
      </c>
    </row>
    <row r="24" spans="1:13" s="5" customFormat="1" ht="21.6" customHeight="1">
      <c r="A24" s="65" t="s">
        <v>84</v>
      </c>
      <c r="B24" s="101"/>
      <c r="C24" s="39">
        <f>SUM(C22:C23)</f>
        <v>0</v>
      </c>
      <c r="D24" s="43"/>
      <c r="E24" s="39">
        <f>SUM(E22:E23)</f>
        <v>0</v>
      </c>
      <c r="F24" s="43"/>
      <c r="G24" s="39">
        <f>SUM(G22:G23)</f>
        <v>0</v>
      </c>
      <c r="H24" s="43"/>
      <c r="I24" s="39">
        <f>SUM(I22:I23)</f>
        <v>17917</v>
      </c>
      <c r="J24" s="43"/>
      <c r="K24" s="39">
        <f>SUM(K22:K23)</f>
        <v>142168</v>
      </c>
      <c r="L24" s="43"/>
      <c r="M24" s="85">
        <f>SUM(C24:K24)</f>
        <v>160085</v>
      </c>
    </row>
    <row r="25" spans="1:13" s="5" customFormat="1" ht="21.6" customHeight="1">
      <c r="A25" s="65"/>
      <c r="B25" s="101"/>
      <c r="C25" s="85"/>
      <c r="D25" s="43"/>
      <c r="E25" s="85"/>
      <c r="F25" s="43"/>
      <c r="G25" s="85"/>
      <c r="H25" s="43"/>
      <c r="I25" s="85"/>
      <c r="J25" s="43"/>
      <c r="K25" s="84"/>
      <c r="L25" s="43"/>
      <c r="M25" s="85"/>
    </row>
    <row r="26" spans="1:13" s="6" customFormat="1" ht="21.6" customHeight="1">
      <c r="A26" s="57" t="s">
        <v>80</v>
      </c>
      <c r="B26" s="27">
        <v>18</v>
      </c>
      <c r="C26" s="88">
        <v>0</v>
      </c>
      <c r="D26" s="34"/>
      <c r="E26" s="88">
        <v>0</v>
      </c>
      <c r="F26" s="34"/>
      <c r="G26" s="88">
        <v>900</v>
      </c>
      <c r="H26" s="34"/>
      <c r="I26" s="203">
        <v>-900</v>
      </c>
      <c r="J26" s="34"/>
      <c r="K26" s="88">
        <v>0</v>
      </c>
      <c r="L26" s="34"/>
      <c r="M26" s="88">
        <f>SUM(C26:K26)</f>
        <v>0</v>
      </c>
    </row>
    <row r="27" spans="1:13" s="6" customFormat="1" ht="21.6" customHeight="1">
      <c r="A27" s="57"/>
      <c r="B27" s="27"/>
      <c r="C27" s="49"/>
      <c r="D27" s="34"/>
      <c r="E27" s="49"/>
      <c r="F27" s="34"/>
      <c r="G27" s="49"/>
      <c r="H27" s="34"/>
      <c r="I27" s="31"/>
      <c r="J27" s="34"/>
      <c r="K27" s="49"/>
      <c r="L27" s="34"/>
      <c r="M27" s="49"/>
    </row>
    <row r="28" spans="1:13" s="5" customFormat="1" ht="21.6" customHeight="1" thickBot="1">
      <c r="A28" s="65" t="s">
        <v>123</v>
      </c>
      <c r="B28" s="101"/>
      <c r="C28" s="211">
        <f>SUM(C12,C19,C24,C26)</f>
        <v>2503255</v>
      </c>
      <c r="D28" s="43"/>
      <c r="E28" s="211">
        <f>SUM(E12,E19,E24,E26)</f>
        <v>207161</v>
      </c>
      <c r="F28" s="51"/>
      <c r="G28" s="211">
        <f>SUM(G12,G19,G24,G26)</f>
        <v>82900</v>
      </c>
      <c r="H28" s="43"/>
      <c r="I28" s="211">
        <f>SUM(I12,I19,I24,I26)</f>
        <v>810651</v>
      </c>
      <c r="J28" s="43"/>
      <c r="K28" s="211">
        <f>SUM(K12,K19,K24,K26)</f>
        <v>142816</v>
      </c>
      <c r="L28" s="43"/>
      <c r="M28" s="211">
        <f>SUM(M12,M19,M24,M26)</f>
        <v>3746783</v>
      </c>
    </row>
    <row r="29" spans="1:13" s="6" customFormat="1" ht="14.1" customHeight="1" thickTop="1">
      <c r="A29" s="57"/>
      <c r="B29" s="92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</row>
    <row r="30" spans="1:13" ht="21.6" customHeight="1">
      <c r="A30" s="54" t="s">
        <v>0</v>
      </c>
      <c r="B30" s="106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</row>
    <row r="31" spans="1:13" ht="21.6" customHeight="1">
      <c r="A31" s="74" t="s">
        <v>61</v>
      </c>
      <c r="B31" s="125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</row>
    <row r="32" spans="1:13" s="6" customFormat="1" ht="14.1" customHeight="1">
      <c r="A32" s="126"/>
      <c r="B32" s="112"/>
      <c r="C32" s="126"/>
      <c r="D32" s="126"/>
      <c r="E32" s="126"/>
      <c r="F32" s="126"/>
      <c r="G32" s="126"/>
      <c r="H32" s="126"/>
      <c r="I32" s="126" t="s">
        <v>8</v>
      </c>
      <c r="J32" s="126"/>
      <c r="K32" s="126"/>
      <c r="M32" s="126" t="s">
        <v>8</v>
      </c>
    </row>
    <row r="33" spans="1:13" s="6" customFormat="1" ht="21.6" customHeight="1">
      <c r="A33" s="5"/>
      <c r="B33" s="92"/>
      <c r="C33" s="234" t="s">
        <v>180</v>
      </c>
      <c r="D33" s="234"/>
      <c r="E33" s="234"/>
      <c r="F33" s="234"/>
      <c r="G33" s="234"/>
      <c r="H33" s="234"/>
      <c r="I33" s="234"/>
      <c r="J33" s="234"/>
      <c r="K33" s="234"/>
      <c r="L33" s="234"/>
      <c r="M33" s="234"/>
    </row>
    <row r="34" spans="1:13" s="6" customFormat="1" ht="21.6" customHeight="1">
      <c r="A34" s="5"/>
      <c r="B34" s="92"/>
      <c r="C34" s="21"/>
      <c r="D34" s="21"/>
      <c r="E34" s="21"/>
      <c r="F34" s="21"/>
      <c r="G34" s="21"/>
      <c r="H34" s="21"/>
      <c r="I34" s="21"/>
      <c r="J34" s="21"/>
      <c r="K34" s="18" t="s">
        <v>232</v>
      </c>
      <c r="L34" s="21"/>
      <c r="M34" s="21"/>
    </row>
    <row r="35" spans="1:13" s="6" customFormat="1" ht="21.6" customHeight="1">
      <c r="A35" s="5"/>
      <c r="B35" s="92"/>
      <c r="C35" s="127"/>
      <c r="D35" s="127"/>
      <c r="E35" s="127"/>
      <c r="F35" s="127"/>
      <c r="G35" s="244" t="s">
        <v>41</v>
      </c>
      <c r="H35" s="244"/>
      <c r="I35" s="244"/>
      <c r="J35" s="127"/>
      <c r="K35" s="215" t="s">
        <v>231</v>
      </c>
      <c r="L35" s="128"/>
      <c r="M35" s="128"/>
    </row>
    <row r="36" spans="1:13" s="6" customFormat="1" ht="21" customHeight="1">
      <c r="A36" s="5"/>
      <c r="B36" s="92"/>
      <c r="C36" s="18" t="s">
        <v>63</v>
      </c>
      <c r="D36" s="18"/>
      <c r="E36" s="18"/>
      <c r="F36" s="111"/>
      <c r="G36" s="57"/>
      <c r="H36" s="57"/>
      <c r="I36" s="57"/>
      <c r="J36" s="111"/>
      <c r="K36" s="18"/>
      <c r="L36" s="75"/>
      <c r="M36" s="18"/>
    </row>
    <row r="37" spans="1:13" s="6" customFormat="1" ht="21" customHeight="1">
      <c r="A37" s="5"/>
      <c r="B37" s="92"/>
      <c r="C37" s="18" t="s">
        <v>66</v>
      </c>
      <c r="D37" s="18"/>
      <c r="E37" s="18" t="s">
        <v>67</v>
      </c>
      <c r="F37" s="111"/>
      <c r="G37" s="76"/>
      <c r="H37" s="57"/>
      <c r="I37" s="57"/>
      <c r="J37" s="111"/>
      <c r="K37" s="18" t="s">
        <v>228</v>
      </c>
      <c r="L37" s="18"/>
      <c r="M37" s="18" t="s">
        <v>70</v>
      </c>
    </row>
    <row r="38" spans="1:13" s="6" customFormat="1" ht="21" customHeight="1">
      <c r="A38" s="5"/>
      <c r="B38" s="112"/>
      <c r="C38" s="76" t="s">
        <v>71</v>
      </c>
      <c r="D38" s="76"/>
      <c r="E38" s="18" t="s">
        <v>72</v>
      </c>
      <c r="F38" s="129"/>
      <c r="G38" s="76" t="s">
        <v>73</v>
      </c>
      <c r="H38" s="76"/>
      <c r="I38" s="18" t="s">
        <v>74</v>
      </c>
      <c r="J38" s="129"/>
      <c r="K38" s="18" t="s">
        <v>229</v>
      </c>
      <c r="L38" s="76"/>
      <c r="M38" s="18" t="s">
        <v>76</v>
      </c>
    </row>
    <row r="39" spans="1:13" s="6" customFormat="1" ht="21.6" customHeight="1">
      <c r="B39" s="112"/>
      <c r="C39" s="246" t="s">
        <v>9</v>
      </c>
      <c r="D39" s="246"/>
      <c r="E39" s="246"/>
      <c r="F39" s="246"/>
      <c r="G39" s="246"/>
      <c r="H39" s="246"/>
      <c r="I39" s="246"/>
      <c r="J39" s="246"/>
      <c r="K39" s="246"/>
      <c r="L39" s="246"/>
      <c r="M39" s="246"/>
    </row>
    <row r="40" spans="1:13" s="6" customFormat="1" ht="21.6" customHeight="1">
      <c r="A40" s="195" t="s">
        <v>204</v>
      </c>
      <c r="B40" s="92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</row>
    <row r="41" spans="1:13" s="6" customFormat="1" ht="21.6" customHeight="1">
      <c r="A41" s="65" t="s">
        <v>205</v>
      </c>
      <c r="B41" s="101"/>
      <c r="C41" s="43">
        <v>2503255</v>
      </c>
      <c r="D41" s="43"/>
      <c r="E41" s="43">
        <v>207161</v>
      </c>
      <c r="F41" s="51"/>
      <c r="G41" s="43">
        <v>82900</v>
      </c>
      <c r="H41" s="43"/>
      <c r="I41" s="43">
        <v>810651</v>
      </c>
      <c r="J41" s="43"/>
      <c r="K41" s="43">
        <v>142816</v>
      </c>
      <c r="L41" s="43"/>
      <c r="M41" s="40">
        <f>SUM(C41:K41)</f>
        <v>3746783</v>
      </c>
    </row>
    <row r="42" spans="1:13" s="6" customFormat="1" ht="21.6" customHeight="1">
      <c r="A42" s="65"/>
      <c r="B42" s="101"/>
      <c r="C42" s="43"/>
      <c r="D42" s="43"/>
      <c r="E42" s="43"/>
      <c r="F42" s="51"/>
      <c r="G42" s="43"/>
      <c r="H42" s="43"/>
      <c r="I42" s="43"/>
      <c r="J42" s="43"/>
      <c r="K42" s="43"/>
      <c r="L42" s="43"/>
      <c r="M42" s="40"/>
    </row>
    <row r="43" spans="1:13" s="6" customFormat="1" ht="21.6" hidden="1" customHeight="1">
      <c r="A43" s="65" t="s">
        <v>77</v>
      </c>
      <c r="B43" s="92"/>
      <c r="C43" s="43"/>
      <c r="D43" s="43"/>
      <c r="E43" s="43"/>
      <c r="F43" s="51"/>
      <c r="G43" s="43"/>
      <c r="H43" s="43"/>
      <c r="I43" s="43"/>
      <c r="J43" s="43"/>
      <c r="K43" s="43"/>
      <c r="L43" s="43"/>
      <c r="M43" s="40"/>
    </row>
    <row r="44" spans="1:13" s="6" customFormat="1" ht="21.6" hidden="1" customHeight="1">
      <c r="A44" s="57" t="s">
        <v>78</v>
      </c>
      <c r="B44" s="27">
        <v>30</v>
      </c>
      <c r="C44" s="49"/>
      <c r="D44" s="131"/>
      <c r="E44" s="49"/>
      <c r="F44" s="131"/>
      <c r="G44" s="49"/>
      <c r="H44" s="131"/>
      <c r="I44" s="49"/>
      <c r="J44" s="131"/>
      <c r="K44" s="49"/>
      <c r="L44" s="131"/>
      <c r="M44" s="71">
        <f>SUM(C44:K44)</f>
        <v>0</v>
      </c>
    </row>
    <row r="45" spans="1:13" s="6" customFormat="1" ht="21.6" hidden="1" customHeight="1">
      <c r="A45" s="65" t="s">
        <v>79</v>
      </c>
      <c r="B45" s="92"/>
      <c r="C45" s="132">
        <f>SUM(C44:C44)</f>
        <v>0</v>
      </c>
      <c r="D45" s="43"/>
      <c r="E45" s="132">
        <f>SUM(E44:E44)</f>
        <v>0</v>
      </c>
      <c r="F45" s="43"/>
      <c r="G45" s="132">
        <f>SUM(G44:G44)</f>
        <v>0</v>
      </c>
      <c r="H45" s="43"/>
      <c r="I45" s="132">
        <f>SUM(I44:I44)</f>
        <v>0</v>
      </c>
      <c r="J45" s="43"/>
      <c r="K45" s="132">
        <f>SUM(K44:K44)</f>
        <v>0</v>
      </c>
      <c r="L45" s="43"/>
      <c r="M45" s="133">
        <f>SUM(C45:K45)</f>
        <v>0</v>
      </c>
    </row>
    <row r="46" spans="1:13" s="6" customFormat="1" ht="21.6" hidden="1" customHeight="1">
      <c r="A46" s="65"/>
      <c r="B46" s="92"/>
      <c r="C46" s="210"/>
      <c r="D46" s="43"/>
      <c r="E46" s="210"/>
      <c r="F46" s="43"/>
      <c r="G46" s="210"/>
      <c r="H46" s="43"/>
      <c r="I46" s="210"/>
      <c r="J46" s="43"/>
      <c r="K46" s="210"/>
      <c r="L46" s="43"/>
      <c r="M46" s="210"/>
    </row>
    <row r="47" spans="1:13" s="6" customFormat="1" ht="21.6" customHeight="1">
      <c r="A47" s="65" t="s">
        <v>82</v>
      </c>
      <c r="B47" s="27"/>
      <c r="C47" s="34"/>
      <c r="D47" s="34"/>
      <c r="E47" s="34"/>
      <c r="F47" s="33"/>
      <c r="G47" s="34"/>
      <c r="H47" s="34"/>
      <c r="I47" s="34"/>
      <c r="J47" s="34"/>
      <c r="K47" s="34"/>
      <c r="L47" s="34"/>
      <c r="M47" s="31"/>
    </row>
    <row r="48" spans="1:13" s="6" customFormat="1" ht="21.6" customHeight="1">
      <c r="A48" s="57" t="s">
        <v>255</v>
      </c>
      <c r="B48" s="27"/>
      <c r="C48" s="49">
        <v>0</v>
      </c>
      <c r="D48" s="34"/>
      <c r="E48" s="49">
        <v>0</v>
      </c>
      <c r="F48" s="33"/>
      <c r="G48" s="49">
        <v>0</v>
      </c>
      <c r="H48" s="34"/>
      <c r="I48" s="34">
        <v>-804962</v>
      </c>
      <c r="J48" s="43"/>
      <c r="K48" s="49">
        <v>0</v>
      </c>
      <c r="L48" s="34"/>
      <c r="M48" s="49">
        <v>-804962</v>
      </c>
    </row>
    <row r="49" spans="1:13" s="6" customFormat="1" ht="21.6" customHeight="1">
      <c r="A49" s="57" t="s">
        <v>83</v>
      </c>
      <c r="B49" s="27"/>
      <c r="C49" s="49">
        <v>0</v>
      </c>
      <c r="D49" s="34"/>
      <c r="E49" s="49">
        <v>0</v>
      </c>
      <c r="F49" s="33"/>
      <c r="G49" s="49">
        <v>0</v>
      </c>
      <c r="H49" s="34"/>
      <c r="I49" s="49">
        <v>0</v>
      </c>
      <c r="J49" s="43"/>
      <c r="K49" s="88">
        <v>148170</v>
      </c>
      <c r="L49" s="34"/>
      <c r="M49" s="49">
        <v>148170</v>
      </c>
    </row>
    <row r="50" spans="1:13" s="5" customFormat="1" ht="21.6" customHeight="1">
      <c r="A50" s="65" t="s">
        <v>84</v>
      </c>
      <c r="B50" s="101"/>
      <c r="C50" s="39">
        <f>SUM(C48:C49)</f>
        <v>0</v>
      </c>
      <c r="D50" s="43"/>
      <c r="E50" s="39">
        <f>SUM(E48:E49)</f>
        <v>0</v>
      </c>
      <c r="F50" s="43"/>
      <c r="G50" s="39">
        <f>SUM(G48:G49)</f>
        <v>0</v>
      </c>
      <c r="H50" s="43"/>
      <c r="I50" s="39">
        <f>SUM(I48:I49)</f>
        <v>-804962</v>
      </c>
      <c r="J50" s="43"/>
      <c r="K50" s="39">
        <f>SUM(K48:K49)</f>
        <v>148170</v>
      </c>
      <c r="L50" s="43"/>
      <c r="M50" s="85">
        <f>SUM(C50:K50)</f>
        <v>-656792</v>
      </c>
    </row>
    <row r="51" spans="1:13" s="5" customFormat="1" ht="21.6" customHeight="1">
      <c r="A51" s="65"/>
      <c r="B51" s="101"/>
      <c r="C51" s="85"/>
      <c r="D51" s="43"/>
      <c r="E51" s="85"/>
      <c r="F51" s="43"/>
      <c r="G51" s="85"/>
      <c r="H51" s="43"/>
      <c r="I51" s="85"/>
      <c r="J51" s="43"/>
      <c r="K51" s="84"/>
      <c r="L51" s="43"/>
      <c r="M51" s="85"/>
    </row>
    <row r="52" spans="1:13" s="6" customFormat="1" ht="21.6" customHeight="1">
      <c r="A52" s="57" t="s">
        <v>252</v>
      </c>
      <c r="B52" s="27"/>
      <c r="C52" s="88">
        <v>0</v>
      </c>
      <c r="D52" s="34"/>
      <c r="E52" s="88">
        <v>0</v>
      </c>
      <c r="F52" s="34"/>
      <c r="G52" s="88">
        <v>0</v>
      </c>
      <c r="H52" s="34"/>
      <c r="I52" s="203">
        <v>289205</v>
      </c>
      <c r="J52" s="34"/>
      <c r="K52" s="88">
        <v>-289205</v>
      </c>
      <c r="L52" s="34"/>
      <c r="M52" s="88">
        <v>0</v>
      </c>
    </row>
    <row r="53" spans="1:13" s="6" customFormat="1" ht="21.6" customHeight="1">
      <c r="A53" s="57"/>
      <c r="B53" s="27"/>
      <c r="C53" s="49"/>
      <c r="D53" s="34"/>
      <c r="E53" s="49"/>
      <c r="F53" s="34"/>
      <c r="G53" s="49"/>
      <c r="H53" s="34"/>
      <c r="I53" s="31"/>
      <c r="J53" s="34"/>
      <c r="K53" s="49"/>
      <c r="L53" s="34"/>
      <c r="M53" s="49"/>
    </row>
    <row r="54" spans="1:13" s="5" customFormat="1" ht="21.6" customHeight="1" thickBot="1">
      <c r="A54" s="65" t="s">
        <v>206</v>
      </c>
      <c r="B54" s="101"/>
      <c r="C54" s="211">
        <f>SUM(C41,C45,C50,C52)</f>
        <v>2503255</v>
      </c>
      <c r="D54" s="43"/>
      <c r="E54" s="211">
        <f>SUM(E41,E45,E50,E52)</f>
        <v>207161</v>
      </c>
      <c r="F54" s="51"/>
      <c r="G54" s="211">
        <f>SUM(G41,G45,G50,G52)</f>
        <v>82900</v>
      </c>
      <c r="H54" s="43"/>
      <c r="I54" s="211">
        <f>SUM(I41,I45,I50,I52)</f>
        <v>294894</v>
      </c>
      <c r="J54" s="43"/>
      <c r="K54" s="211">
        <f>SUM(K41,K45,K50,K52)</f>
        <v>1781</v>
      </c>
      <c r="L54" s="43"/>
      <c r="M54" s="211">
        <f>SUM(C54:K54)</f>
        <v>3089991</v>
      </c>
    </row>
    <row r="55" spans="1:13" s="6" customFormat="1" ht="21.6" customHeight="1" thickTop="1">
      <c r="B55" s="134"/>
      <c r="M55" s="118"/>
    </row>
    <row r="64" spans="1:13" ht="21.6" customHeight="1">
      <c r="A64" s="247"/>
      <c r="B64" s="247"/>
      <c r="C64" s="247"/>
    </row>
  </sheetData>
  <mergeCells count="7">
    <mergeCell ref="C4:M4"/>
    <mergeCell ref="G6:I6"/>
    <mergeCell ref="C10:M10"/>
    <mergeCell ref="A64:C64"/>
    <mergeCell ref="C33:M33"/>
    <mergeCell ref="G35:I35"/>
    <mergeCell ref="C39:M39"/>
  </mergeCells>
  <pageMargins left="0.7" right="0.7" top="0.48" bottom="0.4" header="0.5" footer="0.5"/>
  <pageSetup paperSize="9" scale="75" firstPageNumber="15" fitToHeight="0" orientation="landscape" useFirstPageNumber="1" r:id="rId1"/>
  <headerFooter>
    <oddFooter>&amp;L&amp;"Times New Roman,Regular"&amp;11  The accompanying notes form an integral part of the financial statements.
&amp;C&amp;"Times New Roman,Regular"&amp;11&amp;P</oddFooter>
  </headerFooter>
  <rowBreaks count="1" manualBreakCount="1">
    <brk id="2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6"/>
  <sheetViews>
    <sheetView topLeftCell="A89" zoomScale="90" zoomScaleNormal="90" zoomScaleSheetLayoutView="85" workbookViewId="0">
      <selection activeCell="B188" sqref="B188"/>
    </sheetView>
  </sheetViews>
  <sheetFormatPr defaultColWidth="9.33203125" defaultRowHeight="20.45" customHeight="1"/>
  <cols>
    <col min="1" max="1" width="86.33203125" style="143" customWidth="1"/>
    <col min="2" max="2" width="7.83203125" style="138" customWidth="1"/>
    <col min="3" max="3" width="15.83203125" style="163" customWidth="1"/>
    <col min="4" max="4" width="2.1640625" style="143" customWidth="1"/>
    <col min="5" max="5" width="15.83203125" style="143" customWidth="1"/>
    <col min="6" max="6" width="2.1640625" style="143" customWidth="1"/>
    <col min="7" max="7" width="15.83203125" style="175" customWidth="1"/>
    <col min="8" max="8" width="2.1640625" style="143" customWidth="1"/>
    <col min="9" max="9" width="15.83203125" style="143" customWidth="1"/>
    <col min="10" max="16384" width="9.33203125" style="135"/>
  </cols>
  <sheetData>
    <row r="1" spans="1:15" ht="20.45" customHeight="1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</row>
    <row r="2" spans="1:15" ht="20.45" customHeight="1">
      <c r="A2" s="74" t="s">
        <v>85</v>
      </c>
      <c r="B2" s="136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15" ht="20.45" customHeight="1">
      <c r="A3" s="250"/>
      <c r="B3" s="250"/>
      <c r="C3" s="250"/>
      <c r="D3" s="250"/>
      <c r="E3" s="250"/>
      <c r="F3" s="250"/>
      <c r="G3" s="250"/>
      <c r="H3" s="250"/>
      <c r="I3" s="250"/>
    </row>
    <row r="4" spans="1:15" ht="20.45" customHeight="1">
      <c r="A4" s="137"/>
      <c r="B4" s="135"/>
      <c r="C4" s="249" t="s">
        <v>2</v>
      </c>
      <c r="D4" s="249"/>
      <c r="E4" s="249"/>
      <c r="F4" s="60"/>
      <c r="G4" s="249" t="s">
        <v>3</v>
      </c>
      <c r="H4" s="249"/>
      <c r="I4" s="249"/>
    </row>
    <row r="5" spans="1:15" ht="20.45" customHeight="1">
      <c r="A5" s="137"/>
      <c r="C5" s="249" t="s">
        <v>4</v>
      </c>
      <c r="D5" s="249"/>
      <c r="E5" s="249"/>
      <c r="F5" s="60"/>
      <c r="G5" s="249" t="s">
        <v>4</v>
      </c>
      <c r="H5" s="249"/>
      <c r="I5" s="249"/>
    </row>
    <row r="6" spans="1:15" ht="20.45" customHeight="1">
      <c r="A6" s="139"/>
      <c r="C6" s="237" t="s">
        <v>117</v>
      </c>
      <c r="D6" s="237"/>
      <c r="E6" s="237"/>
      <c r="F6" s="61"/>
      <c r="G6" s="237" t="s">
        <v>117</v>
      </c>
      <c r="H6" s="237"/>
      <c r="I6" s="237"/>
    </row>
    <row r="7" spans="1:15" ht="20.45" customHeight="1">
      <c r="A7" s="135"/>
      <c r="B7" s="27" t="s">
        <v>7</v>
      </c>
      <c r="C7" s="18">
        <v>2024</v>
      </c>
      <c r="D7" s="18"/>
      <c r="E7" s="18">
        <v>2023</v>
      </c>
      <c r="F7" s="18"/>
      <c r="G7" s="18">
        <v>2024</v>
      </c>
      <c r="H7" s="18"/>
      <c r="I7" s="18">
        <v>2023</v>
      </c>
    </row>
    <row r="8" spans="1:15" ht="20.45" customHeight="1">
      <c r="A8" s="135"/>
      <c r="B8" s="27"/>
      <c r="C8" s="18"/>
      <c r="D8" s="18"/>
      <c r="E8" s="18" t="s">
        <v>207</v>
      </c>
      <c r="F8" s="18"/>
      <c r="G8" s="18"/>
      <c r="H8" s="18"/>
      <c r="I8" s="18"/>
    </row>
    <row r="9" spans="1:15" ht="20.45" customHeight="1">
      <c r="A9" s="78"/>
      <c r="C9" s="236" t="s">
        <v>9</v>
      </c>
      <c r="D9" s="236"/>
      <c r="E9" s="236"/>
      <c r="F9" s="236"/>
      <c r="G9" s="236"/>
      <c r="H9" s="236"/>
      <c r="I9" s="236"/>
    </row>
    <row r="10" spans="1:15" ht="20.45" customHeight="1">
      <c r="A10" s="78" t="s">
        <v>86</v>
      </c>
      <c r="C10" s="140"/>
      <c r="D10" s="141"/>
      <c r="E10" s="140"/>
      <c r="F10" s="142"/>
      <c r="G10" s="140"/>
      <c r="H10" s="141"/>
      <c r="I10" s="140"/>
    </row>
    <row r="11" spans="1:15" ht="20.45" customHeight="1">
      <c r="A11" s="143" t="s">
        <v>224</v>
      </c>
      <c r="C11" s="144">
        <v>-3401234</v>
      </c>
      <c r="D11" s="145"/>
      <c r="E11" s="144">
        <v>673193</v>
      </c>
      <c r="F11" s="79"/>
      <c r="G11" s="144">
        <v>-804962</v>
      </c>
      <c r="H11" s="79"/>
      <c r="I11" s="144">
        <v>17917</v>
      </c>
      <c r="O11" s="214"/>
    </row>
    <row r="12" spans="1:15" ht="20.45" customHeight="1">
      <c r="A12" s="146" t="s">
        <v>287</v>
      </c>
      <c r="C12" s="147"/>
      <c r="D12" s="145"/>
      <c r="E12" s="147"/>
      <c r="F12" s="79"/>
      <c r="G12" s="79"/>
      <c r="H12" s="79"/>
      <c r="I12" s="79"/>
    </row>
    <row r="13" spans="1:15" ht="20.45" customHeight="1">
      <c r="A13" s="148" t="s">
        <v>120</v>
      </c>
      <c r="C13" s="79">
        <v>34149</v>
      </c>
      <c r="D13" s="145"/>
      <c r="E13" s="79">
        <v>0</v>
      </c>
      <c r="F13" s="79"/>
      <c r="G13" s="79">
        <v>0</v>
      </c>
      <c r="H13" s="79"/>
      <c r="I13" s="79">
        <v>0</v>
      </c>
    </row>
    <row r="14" spans="1:15" ht="20.45" customHeight="1">
      <c r="A14" s="148" t="s">
        <v>187</v>
      </c>
      <c r="C14" s="151">
        <v>0</v>
      </c>
      <c r="D14" s="145"/>
      <c r="E14" s="151">
        <v>28255</v>
      </c>
      <c r="F14" s="79"/>
      <c r="G14" s="79">
        <v>0</v>
      </c>
      <c r="H14" s="79"/>
      <c r="I14" s="79">
        <v>0</v>
      </c>
    </row>
    <row r="15" spans="1:15" ht="20.45" customHeight="1">
      <c r="A15" s="150" t="s">
        <v>54</v>
      </c>
      <c r="B15" s="138">
        <v>21</v>
      </c>
      <c r="C15" s="151">
        <v>959059</v>
      </c>
      <c r="D15" s="147"/>
      <c r="E15" s="151">
        <v>396291</v>
      </c>
      <c r="F15" s="31"/>
      <c r="G15" s="152">
        <v>73975</v>
      </c>
      <c r="H15" s="144"/>
      <c r="I15" s="152">
        <v>58602</v>
      </c>
    </row>
    <row r="16" spans="1:15" s="57" customFormat="1" ht="20.45" customHeight="1">
      <c r="A16" s="57" t="s">
        <v>186</v>
      </c>
      <c r="B16" s="27" t="s">
        <v>189</v>
      </c>
      <c r="C16" s="49">
        <v>0</v>
      </c>
      <c r="D16" s="49"/>
      <c r="E16" s="49">
        <v>34980</v>
      </c>
      <c r="F16" s="49"/>
      <c r="G16" s="49">
        <v>275792</v>
      </c>
      <c r="H16" s="49"/>
      <c r="I16" s="49">
        <v>60000</v>
      </c>
    </row>
    <row r="17" spans="1:9" s="57" customFormat="1" ht="20.45" customHeight="1">
      <c r="A17" s="57" t="s">
        <v>264</v>
      </c>
      <c r="B17" s="223">
        <v>12</v>
      </c>
      <c r="C17" s="49">
        <v>392447</v>
      </c>
      <c r="D17" s="49"/>
      <c r="E17" s="49">
        <v>0</v>
      </c>
      <c r="F17" s="49"/>
      <c r="G17" s="49">
        <v>0</v>
      </c>
      <c r="H17" s="49"/>
      <c r="I17" s="49">
        <v>0</v>
      </c>
    </row>
    <row r="18" spans="1:9" s="57" customFormat="1" ht="20.45" customHeight="1">
      <c r="A18" s="57" t="s">
        <v>265</v>
      </c>
      <c r="B18" s="223">
        <v>13</v>
      </c>
      <c r="C18" s="49">
        <v>45356</v>
      </c>
      <c r="D18" s="49"/>
      <c r="E18" s="49">
        <v>0</v>
      </c>
      <c r="F18" s="49"/>
      <c r="G18" s="49">
        <v>0</v>
      </c>
      <c r="H18" s="49"/>
      <c r="I18" s="49">
        <v>0</v>
      </c>
    </row>
    <row r="19" spans="1:9" s="57" customFormat="1" ht="20.45" customHeight="1">
      <c r="A19" s="57" t="s">
        <v>221</v>
      </c>
      <c r="B19" s="27">
        <v>5</v>
      </c>
      <c r="C19" s="49">
        <v>15750</v>
      </c>
      <c r="D19" s="49"/>
      <c r="E19" s="49">
        <v>0</v>
      </c>
      <c r="F19" s="49"/>
      <c r="G19" s="49">
        <v>61211</v>
      </c>
      <c r="H19" s="49"/>
      <c r="I19" s="49">
        <v>0</v>
      </c>
    </row>
    <row r="20" spans="1:9" ht="20.45" customHeight="1">
      <c r="A20" s="143" t="s">
        <v>87</v>
      </c>
      <c r="B20" s="138">
        <v>20</v>
      </c>
      <c r="C20" s="144">
        <v>347488</v>
      </c>
      <c r="D20" s="147"/>
      <c r="E20" s="144">
        <v>104047</v>
      </c>
      <c r="F20" s="144"/>
      <c r="G20" s="144">
        <v>7400</v>
      </c>
      <c r="H20" s="144"/>
      <c r="I20" s="144">
        <v>7211</v>
      </c>
    </row>
    <row r="21" spans="1:9" ht="20.45" customHeight="1">
      <c r="A21" s="143" t="s">
        <v>88</v>
      </c>
      <c r="B21" s="138">
        <v>8</v>
      </c>
      <c r="C21" s="144">
        <v>81</v>
      </c>
      <c r="D21" s="147"/>
      <c r="E21" s="144">
        <v>311</v>
      </c>
      <c r="F21" s="144"/>
      <c r="G21" s="79">
        <v>81</v>
      </c>
      <c r="H21" s="144"/>
      <c r="I21" s="79">
        <v>311</v>
      </c>
    </row>
    <row r="22" spans="1:9" ht="20.45" customHeight="1">
      <c r="A22" s="143" t="s">
        <v>33</v>
      </c>
      <c r="B22" s="138">
        <v>16</v>
      </c>
      <c r="C22" s="79">
        <v>12178</v>
      </c>
      <c r="D22" s="155"/>
      <c r="E22" s="79">
        <v>5450</v>
      </c>
      <c r="F22" s="156"/>
      <c r="G22" s="151">
        <v>1593</v>
      </c>
      <c r="H22" s="156"/>
      <c r="I22" s="151">
        <v>1908</v>
      </c>
    </row>
    <row r="23" spans="1:9" ht="20.45" customHeight="1">
      <c r="A23" s="143" t="s">
        <v>283</v>
      </c>
      <c r="C23" s="36">
        <v>0</v>
      </c>
      <c r="D23" s="147"/>
      <c r="E23" s="36">
        <v>-5122</v>
      </c>
      <c r="F23" s="144"/>
      <c r="G23" s="149">
        <v>0</v>
      </c>
      <c r="H23" s="36"/>
      <c r="I23" s="149">
        <v>0</v>
      </c>
    </row>
    <row r="24" spans="1:9" s="57" customFormat="1" ht="20.45" customHeight="1">
      <c r="A24" s="57" t="s">
        <v>303</v>
      </c>
      <c r="B24" s="27"/>
      <c r="C24" s="49">
        <v>32049</v>
      </c>
      <c r="D24" s="49"/>
      <c r="E24" s="49">
        <v>52306</v>
      </c>
      <c r="F24" s="49"/>
      <c r="G24" s="49">
        <v>-170425</v>
      </c>
      <c r="H24" s="49"/>
      <c r="I24" s="49">
        <v>-244</v>
      </c>
    </row>
    <row r="25" spans="1:9" ht="20.45" customHeight="1">
      <c r="A25" s="143" t="s">
        <v>284</v>
      </c>
      <c r="C25" s="157">
        <v>-10660</v>
      </c>
      <c r="D25" s="145"/>
      <c r="E25" s="157">
        <v>-6688</v>
      </c>
      <c r="F25" s="79"/>
      <c r="G25" s="149">
        <v>0</v>
      </c>
      <c r="H25" s="79"/>
      <c r="I25" s="149">
        <v>0</v>
      </c>
    </row>
    <row r="26" spans="1:9" ht="20.45" customHeight="1">
      <c r="A26" s="143" t="s">
        <v>266</v>
      </c>
      <c r="C26" s="157">
        <v>-15056</v>
      </c>
      <c r="D26" s="145"/>
      <c r="E26" s="157">
        <v>0</v>
      </c>
      <c r="F26" s="79"/>
      <c r="G26" s="149">
        <v>0</v>
      </c>
      <c r="H26" s="79"/>
      <c r="I26" s="149">
        <v>0</v>
      </c>
    </row>
    <row r="27" spans="1:9" s="154" customFormat="1" ht="20.45" customHeight="1">
      <c r="A27" s="143" t="s">
        <v>56</v>
      </c>
      <c r="B27" s="153">
        <v>12</v>
      </c>
      <c r="C27" s="36">
        <v>-529</v>
      </c>
      <c r="D27" s="145"/>
      <c r="E27" s="36">
        <v>-296</v>
      </c>
      <c r="F27" s="79"/>
      <c r="G27" s="149">
        <v>0</v>
      </c>
      <c r="H27" s="79"/>
      <c r="I27" s="149">
        <v>-21</v>
      </c>
    </row>
    <row r="28" spans="1:9" s="154" customFormat="1" ht="20.45" customHeight="1">
      <c r="A28" s="143" t="s">
        <v>89</v>
      </c>
      <c r="B28" s="153"/>
      <c r="C28" s="152">
        <v>14063</v>
      </c>
      <c r="D28" s="145"/>
      <c r="E28" s="152">
        <v>367</v>
      </c>
      <c r="F28" s="79"/>
      <c r="G28" s="79">
        <v>0</v>
      </c>
      <c r="H28" s="79"/>
      <c r="I28" s="79">
        <v>0</v>
      </c>
    </row>
    <row r="29" spans="1:9" s="154" customFormat="1" ht="20.45" customHeight="1">
      <c r="A29" s="143" t="s">
        <v>267</v>
      </c>
      <c r="B29" s="153"/>
      <c r="C29" s="152">
        <v>84</v>
      </c>
      <c r="D29" s="145"/>
      <c r="E29" s="152">
        <v>-124</v>
      </c>
      <c r="F29" s="79"/>
      <c r="G29" s="149">
        <v>84</v>
      </c>
      <c r="H29" s="79"/>
      <c r="I29" s="149">
        <v>-124</v>
      </c>
    </row>
    <row r="30" spans="1:9" s="154" customFormat="1" ht="20.45" customHeight="1">
      <c r="A30" s="143" t="s">
        <v>90</v>
      </c>
      <c r="B30" s="153"/>
      <c r="C30" s="36">
        <v>0</v>
      </c>
      <c r="D30" s="145"/>
      <c r="E30" s="36">
        <v>1031</v>
      </c>
      <c r="F30" s="79"/>
      <c r="G30" s="149">
        <v>0</v>
      </c>
      <c r="H30" s="79"/>
      <c r="I30" s="149">
        <v>0</v>
      </c>
    </row>
    <row r="31" spans="1:9" ht="20.45" customHeight="1">
      <c r="A31" s="57" t="s">
        <v>304</v>
      </c>
      <c r="B31" s="138">
        <v>9</v>
      </c>
      <c r="C31" s="36">
        <v>0</v>
      </c>
      <c r="D31" s="145"/>
      <c r="E31" s="36">
        <v>-25589</v>
      </c>
      <c r="F31" s="79"/>
      <c r="G31" s="149">
        <v>81704</v>
      </c>
      <c r="H31" s="79"/>
      <c r="I31" s="149">
        <v>0</v>
      </c>
    </row>
    <row r="32" spans="1:9" ht="20.45" customHeight="1">
      <c r="A32" s="150" t="s">
        <v>305</v>
      </c>
      <c r="B32" s="138">
        <v>10</v>
      </c>
      <c r="C32" s="36">
        <v>-79756</v>
      </c>
      <c r="D32" s="145"/>
      <c r="E32" s="36">
        <v>-10</v>
      </c>
      <c r="F32" s="79"/>
      <c r="G32" s="149">
        <v>524546</v>
      </c>
      <c r="H32" s="79"/>
      <c r="I32" s="149">
        <v>0</v>
      </c>
    </row>
    <row r="33" spans="1:9" ht="20.45" customHeight="1">
      <c r="A33" s="57" t="s">
        <v>154</v>
      </c>
      <c r="B33" s="138">
        <v>4</v>
      </c>
      <c r="C33" s="36">
        <v>0</v>
      </c>
      <c r="D33" s="145"/>
      <c r="E33" s="36">
        <v>-360324</v>
      </c>
      <c r="F33" s="79"/>
      <c r="G33" s="149">
        <v>0</v>
      </c>
      <c r="H33" s="79"/>
      <c r="I33" s="149">
        <v>0</v>
      </c>
    </row>
    <row r="34" spans="1:9" ht="20.45" customHeight="1">
      <c r="A34" s="135" t="s">
        <v>155</v>
      </c>
      <c r="B34" s="138">
        <v>4</v>
      </c>
      <c r="C34" s="36">
        <v>0</v>
      </c>
      <c r="D34" s="145"/>
      <c r="E34" s="36">
        <v>-861931</v>
      </c>
      <c r="F34" s="79"/>
      <c r="G34" s="149">
        <v>0</v>
      </c>
      <c r="H34" s="79"/>
      <c r="I34" s="149">
        <v>0</v>
      </c>
    </row>
    <row r="35" spans="1:9" ht="20.45" customHeight="1">
      <c r="A35" s="57" t="s">
        <v>312</v>
      </c>
      <c r="C35" s="36">
        <v>10255</v>
      </c>
      <c r="D35" s="145"/>
      <c r="E35" s="36">
        <v>-2124</v>
      </c>
      <c r="F35" s="79"/>
      <c r="G35" s="149">
        <v>0</v>
      </c>
      <c r="H35" s="79"/>
      <c r="I35" s="149">
        <v>0</v>
      </c>
    </row>
    <row r="36" spans="1:9" ht="20.45" customHeight="1">
      <c r="A36" s="143" t="s">
        <v>306</v>
      </c>
      <c r="C36" s="36">
        <v>-34898</v>
      </c>
      <c r="D36" s="145"/>
      <c r="E36" s="36">
        <v>0</v>
      </c>
      <c r="F36" s="79"/>
      <c r="G36" s="149">
        <v>0</v>
      </c>
      <c r="H36" s="79"/>
      <c r="I36" s="149">
        <v>0</v>
      </c>
    </row>
    <row r="37" spans="1:9" ht="20.45" customHeight="1">
      <c r="A37" s="57" t="s">
        <v>268</v>
      </c>
      <c r="C37" s="36">
        <v>47681</v>
      </c>
      <c r="D37" s="145"/>
      <c r="E37" s="36">
        <v>0</v>
      </c>
      <c r="F37" s="79"/>
      <c r="G37" s="149">
        <v>0</v>
      </c>
      <c r="H37" s="79"/>
      <c r="I37" s="149">
        <v>0</v>
      </c>
    </row>
    <row r="38" spans="1:9" ht="20.45" customHeight="1">
      <c r="A38" s="150" t="s">
        <v>307</v>
      </c>
      <c r="B38" s="138">
        <v>4</v>
      </c>
      <c r="C38" s="36">
        <v>1833953</v>
      </c>
      <c r="D38" s="145"/>
      <c r="E38" s="149">
        <v>0</v>
      </c>
      <c r="F38" s="79"/>
      <c r="G38" s="149">
        <v>0</v>
      </c>
      <c r="H38" s="79"/>
      <c r="I38" s="149">
        <v>0</v>
      </c>
    </row>
    <row r="39" spans="1:9" ht="20.45" customHeight="1">
      <c r="A39" s="143" t="s">
        <v>91</v>
      </c>
      <c r="C39" s="131">
        <v>-130177</v>
      </c>
      <c r="D39" s="147"/>
      <c r="E39" s="131">
        <v>-198001</v>
      </c>
      <c r="F39" s="31"/>
      <c r="G39" s="149">
        <v>-39474</v>
      </c>
      <c r="H39" s="144"/>
      <c r="I39" s="149">
        <v>-136496</v>
      </c>
    </row>
    <row r="40" spans="1:9" ht="20.45" customHeight="1">
      <c r="A40" s="150" t="s">
        <v>92</v>
      </c>
      <c r="C40" s="167">
        <v>-73936</v>
      </c>
      <c r="D40" s="145"/>
      <c r="E40" s="167">
        <v>-66388</v>
      </c>
      <c r="F40" s="79"/>
      <c r="G40" s="79">
        <v>-85525</v>
      </c>
      <c r="H40" s="79"/>
      <c r="I40" s="166">
        <v>-60426</v>
      </c>
    </row>
    <row r="41" spans="1:9" ht="20.45" customHeight="1">
      <c r="A41" s="135"/>
      <c r="C41" s="160">
        <f>SUM(C11:C40)</f>
        <v>-1653</v>
      </c>
      <c r="D41" s="145"/>
      <c r="E41" s="79">
        <f>SUM(E11:E40)</f>
        <v>-230366</v>
      </c>
      <c r="F41" s="79"/>
      <c r="G41" s="161">
        <f>SUM(G11:G40)</f>
        <v>-74000</v>
      </c>
      <c r="H41" s="79"/>
      <c r="I41" s="79">
        <f>SUM(I11:I40)</f>
        <v>-51362</v>
      </c>
    </row>
    <row r="42" spans="1:9" ht="20.45" customHeight="1">
      <c r="A42" s="162" t="s">
        <v>93</v>
      </c>
      <c r="E42" s="164"/>
      <c r="F42" s="164"/>
      <c r="G42" s="79"/>
      <c r="H42" s="164"/>
      <c r="I42" s="164"/>
    </row>
    <row r="43" spans="1:9" ht="20.45" customHeight="1">
      <c r="A43" s="143" t="s">
        <v>124</v>
      </c>
      <c r="C43" s="144">
        <v>0</v>
      </c>
      <c r="D43" s="165"/>
      <c r="E43" s="144">
        <v>220</v>
      </c>
      <c r="F43" s="157"/>
      <c r="G43" s="79">
        <v>-1621</v>
      </c>
      <c r="H43" s="79"/>
      <c r="I43" s="79">
        <v>-1450</v>
      </c>
    </row>
    <row r="44" spans="1:9" ht="20.45" customHeight="1">
      <c r="A44" s="143" t="s">
        <v>125</v>
      </c>
      <c r="C44" s="144">
        <v>591160</v>
      </c>
      <c r="D44" s="165"/>
      <c r="E44" s="144">
        <v>-16206</v>
      </c>
      <c r="F44" s="157"/>
      <c r="G44" s="79">
        <v>-608</v>
      </c>
      <c r="H44" s="79"/>
      <c r="I44" s="79">
        <v>-207</v>
      </c>
    </row>
    <row r="45" spans="1:9" ht="20.45" customHeight="1">
      <c r="A45" s="26" t="s">
        <v>184</v>
      </c>
      <c r="C45" s="144">
        <v>-86612</v>
      </c>
      <c r="D45" s="165"/>
      <c r="E45" s="144">
        <v>-155939</v>
      </c>
      <c r="F45" s="79"/>
      <c r="G45" s="149">
        <v>0</v>
      </c>
      <c r="H45" s="79"/>
      <c r="I45" s="149">
        <v>0</v>
      </c>
    </row>
    <row r="46" spans="1:9" ht="20.45" customHeight="1">
      <c r="A46" s="26" t="s">
        <v>198</v>
      </c>
      <c r="C46" s="144">
        <v>2928</v>
      </c>
      <c r="D46" s="165"/>
      <c r="E46" s="144">
        <v>-1128</v>
      </c>
      <c r="F46" s="79"/>
      <c r="G46" s="149">
        <v>0</v>
      </c>
      <c r="H46" s="79"/>
      <c r="I46" s="149">
        <v>0</v>
      </c>
    </row>
    <row r="47" spans="1:9" ht="20.45" customHeight="1">
      <c r="A47" s="143" t="s">
        <v>182</v>
      </c>
      <c r="C47" s="144">
        <v>-520360</v>
      </c>
      <c r="D47" s="165"/>
      <c r="E47" s="144">
        <v>-428610</v>
      </c>
      <c r="F47" s="157"/>
      <c r="G47" s="79">
        <v>-815900</v>
      </c>
      <c r="H47" s="79"/>
      <c r="I47" s="79">
        <v>-57515</v>
      </c>
    </row>
    <row r="48" spans="1:9" ht="20.45" customHeight="1">
      <c r="A48" s="143" t="s">
        <v>127</v>
      </c>
      <c r="C48" s="144">
        <v>0</v>
      </c>
      <c r="D48" s="165"/>
      <c r="E48" s="144">
        <v>3800</v>
      </c>
      <c r="F48" s="157"/>
      <c r="G48" s="31">
        <v>0</v>
      </c>
      <c r="H48" s="79"/>
      <c r="I48" s="31">
        <v>3800</v>
      </c>
    </row>
    <row r="49" spans="1:9" ht="20.45" customHeight="1">
      <c r="A49" s="143" t="s">
        <v>256</v>
      </c>
      <c r="C49" s="144">
        <v>-92600</v>
      </c>
      <c r="D49" s="165"/>
      <c r="E49" s="144"/>
      <c r="F49" s="157"/>
      <c r="G49" s="31">
        <v>-92600</v>
      </c>
      <c r="H49" s="79"/>
      <c r="I49" s="31">
        <v>0</v>
      </c>
    </row>
    <row r="50" spans="1:9" ht="20.45" customHeight="1">
      <c r="A50" s="143" t="s">
        <v>128</v>
      </c>
      <c r="C50" s="144">
        <v>-4418250</v>
      </c>
      <c r="D50" s="165"/>
      <c r="E50" s="144">
        <v>494125</v>
      </c>
      <c r="F50" s="157"/>
      <c r="G50" s="31">
        <v>0</v>
      </c>
      <c r="H50" s="79"/>
      <c r="I50" s="31">
        <v>0</v>
      </c>
    </row>
    <row r="51" spans="1:9" ht="20.45" customHeight="1">
      <c r="A51" s="143" t="s">
        <v>129</v>
      </c>
      <c r="C51" s="144">
        <v>-3143</v>
      </c>
      <c r="D51" s="165"/>
      <c r="E51" s="144">
        <v>-2357</v>
      </c>
      <c r="F51" s="157"/>
      <c r="G51" s="79">
        <v>0</v>
      </c>
      <c r="H51" s="79"/>
      <c r="I51" s="31">
        <v>0</v>
      </c>
    </row>
    <row r="52" spans="1:9" ht="20.45" customHeight="1">
      <c r="A52" s="143" t="s">
        <v>94</v>
      </c>
      <c r="C52" s="79">
        <v>157195</v>
      </c>
      <c r="D52" s="165"/>
      <c r="E52" s="79">
        <v>259619</v>
      </c>
      <c r="F52" s="144"/>
      <c r="G52" s="79">
        <v>740122</v>
      </c>
      <c r="H52" s="144"/>
      <c r="I52" s="79">
        <v>204099</v>
      </c>
    </row>
    <row r="53" spans="1:9" ht="20.45" customHeight="1">
      <c r="A53" s="143" t="s">
        <v>13</v>
      </c>
      <c r="C53" s="79">
        <v>-156395</v>
      </c>
      <c r="D53" s="165"/>
      <c r="E53" s="79">
        <v>140908</v>
      </c>
      <c r="F53" s="157"/>
      <c r="G53" s="31">
        <v>-1097</v>
      </c>
      <c r="H53" s="157"/>
      <c r="I53" s="79">
        <v>-443</v>
      </c>
    </row>
    <row r="54" spans="1:9" ht="20.45" customHeight="1">
      <c r="A54" s="26" t="s">
        <v>131</v>
      </c>
      <c r="C54" s="79">
        <v>6033</v>
      </c>
      <c r="D54" s="165"/>
      <c r="E54" s="79">
        <v>11822</v>
      </c>
      <c r="F54" s="157"/>
      <c r="G54" s="149">
        <v>0</v>
      </c>
      <c r="H54" s="79"/>
      <c r="I54" s="31">
        <v>0</v>
      </c>
    </row>
    <row r="55" spans="1:9" ht="20.45" customHeight="1">
      <c r="A55" s="143" t="s">
        <v>95</v>
      </c>
      <c r="C55" s="36">
        <v>50114</v>
      </c>
      <c r="D55" s="165"/>
      <c r="E55" s="36">
        <v>-41416</v>
      </c>
      <c r="F55" s="157"/>
      <c r="G55" s="149">
        <v>-17</v>
      </c>
      <c r="H55" s="79"/>
      <c r="I55" s="149">
        <v>2</v>
      </c>
    </row>
    <row r="56" spans="1:9" ht="20.45" customHeight="1">
      <c r="A56" s="143" t="s">
        <v>135</v>
      </c>
      <c r="C56" s="36">
        <v>-185000</v>
      </c>
      <c r="D56" s="165"/>
      <c r="E56" s="36">
        <v>331725</v>
      </c>
      <c r="F56" s="157"/>
      <c r="G56" s="149">
        <v>0</v>
      </c>
      <c r="H56" s="79"/>
      <c r="I56" s="149">
        <v>0</v>
      </c>
    </row>
    <row r="57" spans="1:9" ht="20.45" customHeight="1">
      <c r="A57" s="26" t="s">
        <v>181</v>
      </c>
      <c r="C57" s="36">
        <v>14400</v>
      </c>
      <c r="D57" s="165"/>
      <c r="E57" s="36">
        <v>0</v>
      </c>
      <c r="F57" s="157"/>
      <c r="G57" s="149">
        <v>-13427</v>
      </c>
      <c r="H57" s="79"/>
      <c r="I57" s="149">
        <v>0</v>
      </c>
    </row>
    <row r="58" spans="1:9" ht="20.45" customHeight="1">
      <c r="A58" s="143" t="s">
        <v>139</v>
      </c>
      <c r="C58" s="36">
        <v>8758</v>
      </c>
      <c r="D58" s="165"/>
      <c r="E58" s="79">
        <v>-123419</v>
      </c>
      <c r="F58" s="157"/>
      <c r="G58" s="79">
        <v>0</v>
      </c>
      <c r="H58" s="157"/>
      <c r="I58" s="79">
        <v>0</v>
      </c>
    </row>
    <row r="59" spans="1:9" ht="20.45" customHeight="1">
      <c r="A59" s="54" t="s">
        <v>0</v>
      </c>
      <c r="B59" s="173"/>
      <c r="C59" s="173"/>
      <c r="D59" s="173"/>
      <c r="E59" s="173"/>
      <c r="F59" s="173"/>
      <c r="G59" s="173"/>
      <c r="H59" s="173"/>
      <c r="I59" s="173"/>
    </row>
    <row r="60" spans="1:9" ht="20.45" customHeight="1">
      <c r="A60" s="74" t="s">
        <v>85</v>
      </c>
      <c r="B60" s="172"/>
      <c r="C60" s="172"/>
      <c r="D60" s="172"/>
      <c r="E60" s="172"/>
      <c r="F60" s="172"/>
      <c r="G60" s="172"/>
      <c r="H60" s="172"/>
      <c r="I60" s="172"/>
    </row>
    <row r="61" spans="1:9" ht="20.45" customHeight="1">
      <c r="A61" s="74"/>
      <c r="B61" s="172"/>
      <c r="C61" s="172"/>
      <c r="D61" s="172"/>
      <c r="E61" s="172"/>
      <c r="F61" s="172"/>
      <c r="G61" s="172"/>
      <c r="H61" s="172"/>
      <c r="I61" s="172"/>
    </row>
    <row r="62" spans="1:9" ht="20.45" customHeight="1">
      <c r="A62" s="172"/>
      <c r="B62" s="135"/>
      <c r="C62" s="249" t="s">
        <v>2</v>
      </c>
      <c r="D62" s="249"/>
      <c r="E62" s="249"/>
      <c r="F62" s="60"/>
      <c r="G62" s="249" t="s">
        <v>3</v>
      </c>
      <c r="H62" s="249"/>
      <c r="I62" s="249"/>
    </row>
    <row r="63" spans="1:9" ht="20.45" customHeight="1">
      <c r="A63" s="137" t="s">
        <v>8</v>
      </c>
      <c r="C63" s="249" t="s">
        <v>4</v>
      </c>
      <c r="D63" s="249"/>
      <c r="E63" s="249"/>
      <c r="F63" s="60"/>
      <c r="G63" s="249" t="s">
        <v>4</v>
      </c>
      <c r="H63" s="249"/>
      <c r="I63" s="249"/>
    </row>
    <row r="64" spans="1:9" ht="20.45" customHeight="1">
      <c r="A64" s="137"/>
      <c r="C64" s="237" t="s">
        <v>117</v>
      </c>
      <c r="D64" s="237"/>
      <c r="E64" s="237"/>
      <c r="F64" s="61"/>
      <c r="G64" s="237" t="s">
        <v>117</v>
      </c>
      <c r="H64" s="237"/>
      <c r="I64" s="237"/>
    </row>
    <row r="65" spans="1:9" ht="20.45" customHeight="1">
      <c r="A65" s="139"/>
      <c r="B65" s="27" t="s">
        <v>7</v>
      </c>
      <c r="C65" s="18">
        <v>2024</v>
      </c>
      <c r="D65" s="18"/>
      <c r="E65" s="18">
        <v>2023</v>
      </c>
      <c r="F65" s="18"/>
      <c r="G65" s="18">
        <v>2024</v>
      </c>
      <c r="H65" s="18"/>
      <c r="I65" s="18">
        <v>2023</v>
      </c>
    </row>
    <row r="66" spans="1:9" ht="20.45" customHeight="1">
      <c r="A66" s="139"/>
      <c r="B66" s="27"/>
      <c r="C66" s="18"/>
      <c r="D66" s="18"/>
      <c r="E66" s="18" t="s">
        <v>207</v>
      </c>
      <c r="F66" s="18"/>
      <c r="G66" s="18"/>
      <c r="H66" s="18"/>
      <c r="I66" s="18"/>
    </row>
    <row r="67" spans="1:9" ht="20.45" customHeight="1">
      <c r="A67" s="135"/>
      <c r="B67" s="27"/>
      <c r="C67" s="236" t="s">
        <v>9</v>
      </c>
      <c r="D67" s="236"/>
      <c r="E67" s="236"/>
      <c r="F67" s="236"/>
      <c r="G67" s="236"/>
      <c r="H67" s="236"/>
      <c r="I67" s="236"/>
    </row>
    <row r="68" spans="1:9" ht="20.45" customHeight="1">
      <c r="A68" s="78" t="s">
        <v>233</v>
      </c>
      <c r="C68" s="79"/>
      <c r="D68" s="165"/>
      <c r="E68" s="79"/>
      <c r="F68" s="157"/>
      <c r="G68" s="79"/>
      <c r="H68" s="157"/>
      <c r="I68" s="79"/>
    </row>
    <row r="69" spans="1:9" ht="20.45" customHeight="1">
      <c r="A69" s="143" t="s">
        <v>269</v>
      </c>
      <c r="C69" s="79">
        <v>-527</v>
      </c>
      <c r="D69" s="165"/>
      <c r="E69" s="79">
        <v>0</v>
      </c>
      <c r="F69" s="157"/>
      <c r="G69" s="79">
        <v>0</v>
      </c>
      <c r="H69" s="157"/>
      <c r="I69" s="79">
        <v>0</v>
      </c>
    </row>
    <row r="70" spans="1:9" ht="20.45" customHeight="1">
      <c r="A70" s="143" t="s">
        <v>33</v>
      </c>
      <c r="B70" s="196">
        <v>16</v>
      </c>
      <c r="C70" s="79">
        <v>-9183</v>
      </c>
      <c r="D70" s="155"/>
      <c r="E70" s="79">
        <v>0</v>
      </c>
      <c r="F70" s="156"/>
      <c r="G70" s="79">
        <v>-5818</v>
      </c>
      <c r="H70" s="156"/>
      <c r="I70" s="79">
        <v>0</v>
      </c>
    </row>
    <row r="71" spans="1:9" ht="20.45" customHeight="1">
      <c r="A71" s="143" t="s">
        <v>28</v>
      </c>
      <c r="C71" s="79">
        <v>666046</v>
      </c>
      <c r="D71" s="190"/>
      <c r="E71" s="79">
        <v>-844842</v>
      </c>
      <c r="F71" s="191"/>
      <c r="G71" s="192">
        <v>38300</v>
      </c>
      <c r="H71" s="191"/>
      <c r="I71" s="192">
        <v>213</v>
      </c>
    </row>
    <row r="72" spans="1:9" ht="20.45" customHeight="1">
      <c r="A72" s="143" t="s">
        <v>143</v>
      </c>
      <c r="B72" s="196"/>
      <c r="C72" s="166">
        <v>92518</v>
      </c>
      <c r="D72" s="155"/>
      <c r="E72" s="166">
        <v>157498</v>
      </c>
      <c r="F72" s="156"/>
      <c r="G72" s="166">
        <v>0</v>
      </c>
      <c r="H72" s="156"/>
      <c r="I72" s="166">
        <v>0</v>
      </c>
    </row>
    <row r="73" spans="1:9" ht="20.45" customHeight="1">
      <c r="A73" s="143" t="s">
        <v>308</v>
      </c>
      <c r="C73" s="160">
        <f>SUM(C41:C58,C69:C72)</f>
        <v>-3884571</v>
      </c>
      <c r="D73" s="145"/>
      <c r="E73" s="160">
        <f>SUM(E41:E58,E69:E72)</f>
        <v>-444566</v>
      </c>
      <c r="F73" s="79"/>
      <c r="G73" s="160">
        <f>SUM(G41:G58,G69:G72)</f>
        <v>-226666</v>
      </c>
      <c r="H73" s="79"/>
      <c r="I73" s="160">
        <f>SUM(I41:I58,I69:I72)</f>
        <v>97137</v>
      </c>
    </row>
    <row r="74" spans="1:9" ht="20.45" customHeight="1">
      <c r="A74" s="158" t="s">
        <v>96</v>
      </c>
      <c r="C74" s="79">
        <v>62145</v>
      </c>
      <c r="D74" s="145"/>
      <c r="E74" s="79">
        <v>19537</v>
      </c>
      <c r="F74" s="79"/>
      <c r="G74" s="79">
        <v>40815</v>
      </c>
      <c r="H74" s="79"/>
      <c r="I74" s="79">
        <v>52807</v>
      </c>
    </row>
    <row r="75" spans="1:9" ht="20.45" customHeight="1">
      <c r="A75" s="158" t="s">
        <v>97</v>
      </c>
      <c r="C75" s="79">
        <v>-942167</v>
      </c>
      <c r="D75" s="145"/>
      <c r="E75" s="79">
        <v>-426030</v>
      </c>
      <c r="F75" s="79"/>
      <c r="G75" s="79">
        <v>-73776</v>
      </c>
      <c r="H75" s="79"/>
      <c r="I75" s="79">
        <v>-61528</v>
      </c>
    </row>
    <row r="76" spans="1:9" ht="20.45" customHeight="1">
      <c r="A76" s="158" t="s">
        <v>98</v>
      </c>
      <c r="C76" s="79">
        <v>-98726</v>
      </c>
      <c r="D76" s="145"/>
      <c r="E76" s="79">
        <v>-34738</v>
      </c>
      <c r="F76" s="79"/>
      <c r="G76" s="79">
        <v>-36605</v>
      </c>
      <c r="H76" s="79"/>
      <c r="I76" s="79">
        <v>-4522</v>
      </c>
    </row>
    <row r="77" spans="1:9" ht="20.45" customHeight="1">
      <c r="A77" s="137" t="s">
        <v>289</v>
      </c>
      <c r="C77" s="83">
        <f>SUM(C73:C76)</f>
        <v>-4863319</v>
      </c>
      <c r="D77" s="168"/>
      <c r="E77" s="169">
        <f>SUM(E73:E76)</f>
        <v>-885797</v>
      </c>
      <c r="F77" s="170"/>
      <c r="G77" s="171">
        <f>SUM(G73:G76)</f>
        <v>-296232</v>
      </c>
      <c r="H77" s="170"/>
      <c r="I77" s="169">
        <f>SUM(I73:I76)</f>
        <v>83894</v>
      </c>
    </row>
    <row r="78" spans="1:9" ht="20.45" customHeight="1">
      <c r="A78" s="135"/>
      <c r="B78" s="135"/>
      <c r="C78" s="135"/>
      <c r="D78" s="135"/>
      <c r="E78" s="135"/>
      <c r="F78" s="135"/>
      <c r="G78" s="135"/>
      <c r="H78" s="135"/>
      <c r="I78" s="135"/>
    </row>
    <row r="79" spans="1:9" ht="20.45" customHeight="1">
      <c r="A79" s="78" t="s">
        <v>99</v>
      </c>
      <c r="B79" s="174"/>
      <c r="C79" s="175"/>
      <c r="D79" s="175"/>
      <c r="E79" s="175"/>
      <c r="F79" s="175"/>
      <c r="G79" s="77"/>
      <c r="H79" s="175"/>
      <c r="I79" s="77"/>
    </row>
    <row r="80" spans="1:9" s="154" customFormat="1" ht="20.45" hidden="1" customHeight="1">
      <c r="A80" s="143" t="s">
        <v>100</v>
      </c>
      <c r="B80" s="177"/>
      <c r="C80" s="49"/>
      <c r="D80" s="145"/>
      <c r="E80" s="49">
        <v>0</v>
      </c>
      <c r="F80" s="145"/>
      <c r="G80" s="79"/>
      <c r="H80" s="145"/>
      <c r="I80" s="79">
        <v>0</v>
      </c>
    </row>
    <row r="81" spans="1:9" ht="20.45" customHeight="1">
      <c r="A81" s="143" t="s">
        <v>185</v>
      </c>
      <c r="C81" s="79">
        <v>0</v>
      </c>
      <c r="D81" s="190"/>
      <c r="E81" s="79">
        <v>0</v>
      </c>
      <c r="F81" s="191"/>
      <c r="G81" s="192">
        <v>0</v>
      </c>
      <c r="H81" s="191"/>
      <c r="I81" s="192">
        <v>-430000</v>
      </c>
    </row>
    <row r="82" spans="1:9" ht="20.45" customHeight="1">
      <c r="A82" s="143" t="s">
        <v>101</v>
      </c>
      <c r="C82" s="79">
        <v>-400474</v>
      </c>
      <c r="D82" s="145"/>
      <c r="E82" s="79">
        <v>-256503</v>
      </c>
      <c r="F82" s="145"/>
      <c r="G82" s="79">
        <v>0</v>
      </c>
      <c r="H82" s="145"/>
      <c r="I82" s="79">
        <v>0</v>
      </c>
    </row>
    <row r="83" spans="1:9" ht="20.45" customHeight="1">
      <c r="A83" s="143" t="s">
        <v>102</v>
      </c>
      <c r="C83" s="79">
        <v>477160</v>
      </c>
      <c r="D83" s="145"/>
      <c r="E83" s="79">
        <v>116134</v>
      </c>
      <c r="F83" s="145"/>
      <c r="G83" s="149">
        <v>0</v>
      </c>
      <c r="H83" s="145"/>
      <c r="I83" s="149">
        <v>50000</v>
      </c>
    </row>
    <row r="84" spans="1:9" ht="20.45" customHeight="1">
      <c r="A84" s="143" t="s">
        <v>168</v>
      </c>
      <c r="C84" s="79">
        <v>918</v>
      </c>
      <c r="D84" s="145"/>
      <c r="E84" s="79">
        <v>-47361</v>
      </c>
      <c r="F84" s="145"/>
      <c r="G84" s="79">
        <v>0</v>
      </c>
      <c r="H84" s="145"/>
      <c r="I84" s="79">
        <v>0</v>
      </c>
    </row>
    <row r="85" spans="1:9" ht="20.45" customHeight="1">
      <c r="A85" s="143" t="s">
        <v>169</v>
      </c>
      <c r="B85" s="138">
        <v>4</v>
      </c>
      <c r="C85" s="79">
        <v>0</v>
      </c>
      <c r="D85" s="145"/>
      <c r="E85" s="79">
        <v>-343500</v>
      </c>
      <c r="F85" s="145"/>
      <c r="G85" s="149">
        <v>0</v>
      </c>
      <c r="H85" s="145"/>
      <c r="I85" s="149">
        <v>-883400</v>
      </c>
    </row>
    <row r="86" spans="1:9" ht="20.45" customHeight="1">
      <c r="A86" s="143" t="s">
        <v>199</v>
      </c>
      <c r="B86" s="138">
        <v>9</v>
      </c>
      <c r="C86" s="79">
        <v>0</v>
      </c>
      <c r="D86" s="145"/>
      <c r="E86" s="79">
        <v>830087</v>
      </c>
      <c r="F86" s="145"/>
      <c r="G86" s="79">
        <v>35146</v>
      </c>
      <c r="H86" s="145"/>
      <c r="I86" s="79">
        <v>0</v>
      </c>
    </row>
    <row r="87" spans="1:9" ht="20.45" customHeight="1">
      <c r="A87" s="143" t="s">
        <v>257</v>
      </c>
      <c r="C87" s="79">
        <v>530550</v>
      </c>
      <c r="D87" s="145"/>
      <c r="E87" s="79">
        <v>0</v>
      </c>
      <c r="F87" s="145"/>
      <c r="G87" s="79">
        <v>270291</v>
      </c>
      <c r="H87" s="145"/>
      <c r="I87" s="79">
        <v>0</v>
      </c>
    </row>
    <row r="88" spans="1:9" s="154" customFormat="1" ht="20.45" customHeight="1">
      <c r="A88" s="143" t="s">
        <v>103</v>
      </c>
      <c r="B88" s="153"/>
      <c r="C88" s="79">
        <v>0</v>
      </c>
      <c r="D88" s="145"/>
      <c r="E88" s="79">
        <v>-242033</v>
      </c>
      <c r="F88" s="145"/>
      <c r="G88" s="149">
        <v>0</v>
      </c>
      <c r="H88" s="145"/>
      <c r="I88" s="149">
        <v>-242033</v>
      </c>
    </row>
    <row r="89" spans="1:9" s="154" customFormat="1" ht="20.45" customHeight="1">
      <c r="A89" s="143" t="s">
        <v>270</v>
      </c>
      <c r="B89" s="153"/>
      <c r="C89" s="79">
        <v>20181</v>
      </c>
      <c r="D89" s="145"/>
      <c r="E89" s="79">
        <v>0</v>
      </c>
      <c r="F89" s="145"/>
      <c r="G89" s="149">
        <v>0</v>
      </c>
      <c r="H89" s="145"/>
      <c r="I89" s="149">
        <v>0</v>
      </c>
    </row>
    <row r="90" spans="1:9" ht="20.45" customHeight="1">
      <c r="A90" s="143" t="s">
        <v>167</v>
      </c>
      <c r="C90" s="49">
        <v>-989779</v>
      </c>
      <c r="D90" s="145"/>
      <c r="E90" s="49">
        <v>-971025</v>
      </c>
      <c r="F90" s="145"/>
      <c r="G90" s="149">
        <v>0</v>
      </c>
      <c r="H90" s="145"/>
      <c r="I90" s="79">
        <v>0</v>
      </c>
    </row>
    <row r="91" spans="1:9" s="154" customFormat="1" ht="20.45" customHeight="1">
      <c r="A91" s="143" t="s">
        <v>104</v>
      </c>
      <c r="B91" s="177"/>
      <c r="C91" s="79">
        <v>22221</v>
      </c>
      <c r="D91" s="145"/>
      <c r="E91" s="79">
        <v>77</v>
      </c>
      <c r="F91" s="145"/>
      <c r="G91" s="149">
        <v>0</v>
      </c>
      <c r="H91" s="145"/>
      <c r="I91" s="176">
        <v>21</v>
      </c>
    </row>
    <row r="92" spans="1:9" ht="20.45" customHeight="1">
      <c r="A92" s="143" t="s">
        <v>105</v>
      </c>
      <c r="C92" s="79">
        <v>-152089</v>
      </c>
      <c r="D92" s="145"/>
      <c r="E92" s="79">
        <v>-86908</v>
      </c>
      <c r="F92" s="145"/>
      <c r="G92" s="176">
        <v>-2933</v>
      </c>
      <c r="H92" s="145"/>
      <c r="I92" s="176">
        <v>-2732</v>
      </c>
    </row>
    <row r="93" spans="1:9" ht="20.45" customHeight="1">
      <c r="A93" s="143" t="s">
        <v>106</v>
      </c>
      <c r="C93" s="167">
        <v>202048</v>
      </c>
      <c r="D93" s="165"/>
      <c r="E93" s="167">
        <v>310013</v>
      </c>
      <c r="F93" s="145"/>
      <c r="G93" s="176">
        <v>39474</v>
      </c>
      <c r="H93" s="145"/>
      <c r="I93" s="176">
        <v>136496</v>
      </c>
    </row>
    <row r="94" spans="1:9" ht="20.45" customHeight="1">
      <c r="A94" s="137" t="s">
        <v>176</v>
      </c>
      <c r="C94" s="39">
        <f>SUM(C80:C93)</f>
        <v>-289264</v>
      </c>
      <c r="D94" s="168"/>
      <c r="E94" s="39">
        <f>SUM(E80:E93)</f>
        <v>-691019</v>
      </c>
      <c r="F94" s="168"/>
      <c r="G94" s="39">
        <f>SUM(G80:G93)</f>
        <v>341978</v>
      </c>
      <c r="H94" s="168"/>
      <c r="I94" s="39">
        <f>SUM(I80:I93)</f>
        <v>-1371648</v>
      </c>
    </row>
    <row r="95" spans="1:9" ht="20.45" customHeight="1">
      <c r="A95" s="137"/>
      <c r="C95" s="145"/>
      <c r="D95" s="145"/>
      <c r="E95" s="79"/>
      <c r="F95" s="145"/>
      <c r="G95" s="145"/>
      <c r="H95" s="145"/>
      <c r="I95" s="79"/>
    </row>
    <row r="96" spans="1:9" ht="20.45" customHeight="1">
      <c r="A96" s="78" t="s">
        <v>107</v>
      </c>
      <c r="B96" s="174"/>
      <c r="C96" s="145"/>
      <c r="D96" s="145"/>
      <c r="E96" s="79"/>
      <c r="F96" s="145"/>
      <c r="G96" s="145"/>
      <c r="H96" s="145"/>
      <c r="I96" s="79"/>
    </row>
    <row r="97" spans="1:9" ht="20.45" customHeight="1">
      <c r="A97" s="143" t="s">
        <v>271</v>
      </c>
      <c r="B97" s="174"/>
      <c r="C97" s="145"/>
      <c r="D97" s="145"/>
      <c r="E97" s="79"/>
      <c r="F97" s="145"/>
      <c r="G97" s="145"/>
      <c r="H97" s="145"/>
      <c r="I97" s="79"/>
    </row>
    <row r="98" spans="1:9" ht="20.45" customHeight="1">
      <c r="A98" s="143" t="s">
        <v>273</v>
      </c>
      <c r="B98" s="174"/>
      <c r="C98" s="79">
        <v>843931</v>
      </c>
      <c r="D98" s="145"/>
      <c r="E98" s="79">
        <v>0</v>
      </c>
      <c r="F98" s="145"/>
      <c r="G98" s="79">
        <v>0</v>
      </c>
      <c r="H98" s="145"/>
      <c r="I98" s="79">
        <v>0</v>
      </c>
    </row>
    <row r="99" spans="1:9" ht="20.45" customHeight="1">
      <c r="A99" s="143" t="s">
        <v>271</v>
      </c>
      <c r="B99" s="174"/>
      <c r="C99" s="145"/>
      <c r="D99" s="145"/>
      <c r="E99" s="79"/>
      <c r="F99" s="145"/>
      <c r="G99" s="145"/>
      <c r="H99" s="145"/>
      <c r="I99" s="79"/>
    </row>
    <row r="100" spans="1:9" ht="20.45" customHeight="1">
      <c r="A100" s="143" t="s">
        <v>272</v>
      </c>
      <c r="B100" s="174"/>
      <c r="C100" s="79">
        <v>35146</v>
      </c>
      <c r="D100" s="145"/>
      <c r="E100" s="79">
        <v>0</v>
      </c>
      <c r="F100" s="145"/>
      <c r="G100" s="79">
        <v>0</v>
      </c>
      <c r="H100" s="145"/>
      <c r="I100" s="79">
        <v>0</v>
      </c>
    </row>
    <row r="101" spans="1:9" ht="20.45" customHeight="1">
      <c r="A101" s="143" t="s">
        <v>170</v>
      </c>
      <c r="C101" s="79">
        <v>0</v>
      </c>
      <c r="D101" s="145"/>
      <c r="E101" s="79">
        <v>772684</v>
      </c>
      <c r="F101" s="145"/>
      <c r="G101" s="79">
        <v>0</v>
      </c>
      <c r="H101" s="145"/>
      <c r="I101" s="212">
        <v>772684</v>
      </c>
    </row>
    <row r="102" spans="1:9" ht="20.45" customHeight="1">
      <c r="A102" s="143" t="s">
        <v>192</v>
      </c>
      <c r="C102" s="79">
        <v>163390</v>
      </c>
      <c r="D102" s="145"/>
      <c r="E102" s="79">
        <v>2486</v>
      </c>
      <c r="F102" s="145"/>
      <c r="G102" s="79">
        <v>0</v>
      </c>
      <c r="H102" s="145"/>
      <c r="I102" s="79">
        <v>0</v>
      </c>
    </row>
    <row r="103" spans="1:9" ht="20.45" customHeight="1">
      <c r="A103" s="150" t="s">
        <v>193</v>
      </c>
      <c r="C103" s="79">
        <v>-753487</v>
      </c>
      <c r="D103" s="145"/>
      <c r="E103" s="79">
        <v>-381055</v>
      </c>
      <c r="F103" s="145"/>
      <c r="G103" s="149">
        <v>-328895</v>
      </c>
      <c r="H103" s="145"/>
      <c r="I103" s="149">
        <v>-58040</v>
      </c>
    </row>
    <row r="104" spans="1:9" ht="20.45" customHeight="1">
      <c r="A104" s="150" t="s">
        <v>194</v>
      </c>
      <c r="C104" s="79">
        <v>1376940</v>
      </c>
      <c r="D104" s="145"/>
      <c r="E104" s="79">
        <v>2312002</v>
      </c>
      <c r="F104" s="145"/>
      <c r="G104" s="149">
        <v>36893</v>
      </c>
      <c r="H104" s="145"/>
      <c r="I104" s="149">
        <v>350042</v>
      </c>
    </row>
    <row r="105" spans="1:9" ht="20.45" customHeight="1">
      <c r="A105" s="150" t="s">
        <v>275</v>
      </c>
      <c r="C105" s="49">
        <v>-60000</v>
      </c>
      <c r="D105" s="145"/>
      <c r="E105" s="49">
        <v>0</v>
      </c>
      <c r="F105" s="145"/>
      <c r="G105" s="149">
        <v>0</v>
      </c>
      <c r="H105" s="145"/>
      <c r="I105" s="149">
        <v>0</v>
      </c>
    </row>
    <row r="106" spans="1:9" ht="20.45" customHeight="1">
      <c r="A106" s="150" t="s">
        <v>274</v>
      </c>
      <c r="C106" s="49">
        <v>510000</v>
      </c>
      <c r="D106" s="145"/>
      <c r="E106" s="49">
        <v>0</v>
      </c>
      <c r="F106" s="145"/>
      <c r="G106" s="149">
        <v>0</v>
      </c>
      <c r="H106" s="145"/>
      <c r="I106" s="149">
        <v>0</v>
      </c>
    </row>
    <row r="107" spans="1:9" ht="20.45" customHeight="1">
      <c r="A107" s="150" t="s">
        <v>258</v>
      </c>
      <c r="C107" s="49">
        <v>0</v>
      </c>
      <c r="D107" s="145"/>
      <c r="E107" s="49">
        <v>0</v>
      </c>
      <c r="F107" s="145"/>
      <c r="G107" s="176">
        <v>110400</v>
      </c>
      <c r="H107" s="145"/>
      <c r="I107" s="149">
        <v>0</v>
      </c>
    </row>
    <row r="108" spans="1:9" ht="20.45" customHeight="1">
      <c r="A108" s="150" t="s">
        <v>190</v>
      </c>
      <c r="C108" s="49">
        <v>0</v>
      </c>
      <c r="D108" s="145"/>
      <c r="E108" s="49">
        <v>0</v>
      </c>
      <c r="F108" s="145"/>
      <c r="G108" s="149">
        <v>0</v>
      </c>
      <c r="H108" s="145"/>
      <c r="I108" s="176">
        <v>141875</v>
      </c>
    </row>
    <row r="109" spans="1:9" ht="20.45" customHeight="1">
      <c r="A109" s="150" t="s">
        <v>195</v>
      </c>
      <c r="C109" s="176">
        <v>2994000</v>
      </c>
      <c r="D109" s="145"/>
      <c r="E109" s="176">
        <v>450000</v>
      </c>
      <c r="F109" s="145"/>
      <c r="G109" s="149">
        <v>750000</v>
      </c>
      <c r="H109" s="145"/>
      <c r="I109" s="176">
        <v>450000</v>
      </c>
    </row>
    <row r="110" spans="1:9" ht="20.45" customHeight="1">
      <c r="A110" s="150" t="s">
        <v>196</v>
      </c>
      <c r="C110" s="49">
        <v>0</v>
      </c>
      <c r="D110" s="145"/>
      <c r="E110" s="49">
        <v>-200000</v>
      </c>
      <c r="F110" s="145"/>
      <c r="G110" s="149">
        <v>-600000</v>
      </c>
      <c r="H110" s="145"/>
      <c r="I110" s="149">
        <v>0</v>
      </c>
    </row>
    <row r="111" spans="1:9" ht="20.45" customHeight="1">
      <c r="A111" s="143" t="s">
        <v>108</v>
      </c>
      <c r="C111" s="49">
        <v>0</v>
      </c>
      <c r="D111" s="145"/>
      <c r="E111" s="79">
        <v>-426700</v>
      </c>
      <c r="F111" s="145"/>
      <c r="G111" s="192">
        <v>0</v>
      </c>
      <c r="H111" s="145"/>
      <c r="I111" s="149">
        <v>0</v>
      </c>
    </row>
    <row r="112" spans="1:9" ht="20.45" customHeight="1">
      <c r="A112" s="143" t="s">
        <v>276</v>
      </c>
      <c r="C112" s="49">
        <v>893612</v>
      </c>
      <c r="D112" s="145"/>
      <c r="E112" s="79">
        <v>975703</v>
      </c>
      <c r="F112" s="145"/>
      <c r="G112" s="192">
        <v>0</v>
      </c>
      <c r="H112" s="145"/>
      <c r="I112" s="149">
        <v>0</v>
      </c>
    </row>
    <row r="113" spans="1:9" ht="20.45" customHeight="1">
      <c r="A113" s="143" t="s">
        <v>197</v>
      </c>
      <c r="C113" s="79">
        <v>-575119</v>
      </c>
      <c r="D113" s="190"/>
      <c r="E113" s="149">
        <v>0</v>
      </c>
      <c r="F113" s="191"/>
      <c r="G113" s="149">
        <v>0</v>
      </c>
      <c r="H113" s="191"/>
      <c r="I113" s="192">
        <v>0</v>
      </c>
    </row>
    <row r="114" spans="1:9" ht="20.45" customHeight="1">
      <c r="A114" s="143" t="s">
        <v>109</v>
      </c>
      <c r="C114" s="79">
        <v>-1736400</v>
      </c>
      <c r="D114" s="145"/>
      <c r="E114" s="79">
        <v>-1865000</v>
      </c>
      <c r="F114" s="145"/>
      <c r="G114" s="149">
        <v>0</v>
      </c>
      <c r="H114" s="145"/>
      <c r="I114" s="176">
        <v>-300000</v>
      </c>
    </row>
    <row r="115" spans="1:9" ht="20.45" customHeight="1">
      <c r="A115" s="143" t="s">
        <v>110</v>
      </c>
      <c r="C115" s="79">
        <v>1352200</v>
      </c>
      <c r="D115" s="145"/>
      <c r="E115" s="79">
        <v>300000</v>
      </c>
      <c r="F115" s="145"/>
      <c r="G115" s="149">
        <v>0</v>
      </c>
      <c r="H115" s="145"/>
      <c r="I115" s="149">
        <v>0</v>
      </c>
    </row>
    <row r="116" spans="1:9" ht="20.45" customHeight="1">
      <c r="A116" s="143" t="s">
        <v>111</v>
      </c>
      <c r="B116" s="138">
        <v>12</v>
      </c>
      <c r="C116" s="79">
        <v>-43162</v>
      </c>
      <c r="D116" s="145"/>
      <c r="E116" s="79">
        <v>-25506</v>
      </c>
      <c r="F116" s="145"/>
      <c r="G116" s="176">
        <v>-3465</v>
      </c>
      <c r="H116" s="145"/>
      <c r="I116" s="176">
        <v>-3067</v>
      </c>
    </row>
    <row r="117" spans="1:9" ht="20.45" customHeight="1">
      <c r="A117" s="135"/>
      <c r="B117" s="135"/>
      <c r="C117" s="135"/>
      <c r="D117" s="135"/>
      <c r="E117" s="135"/>
      <c r="F117" s="135"/>
      <c r="G117" s="135"/>
      <c r="H117" s="135"/>
      <c r="I117" s="135"/>
    </row>
    <row r="118" spans="1:9" ht="20.45" customHeight="1">
      <c r="A118" s="135"/>
      <c r="B118" s="135"/>
      <c r="C118" s="135"/>
      <c r="D118" s="135"/>
      <c r="E118" s="135"/>
      <c r="F118" s="135"/>
      <c r="G118" s="135"/>
      <c r="H118" s="135"/>
      <c r="I118" s="135"/>
    </row>
    <row r="119" spans="1:9" ht="20.45" customHeight="1">
      <c r="C119" s="79"/>
      <c r="D119" s="145"/>
      <c r="E119" s="79"/>
      <c r="F119" s="145"/>
      <c r="G119" s="149"/>
      <c r="H119" s="145"/>
      <c r="I119" s="149"/>
    </row>
    <row r="120" spans="1:9" ht="20.45" customHeight="1">
      <c r="A120" s="54" t="s">
        <v>0</v>
      </c>
      <c r="B120" s="173"/>
      <c r="C120" s="173"/>
      <c r="D120" s="173"/>
      <c r="E120" s="173"/>
      <c r="F120" s="173"/>
      <c r="G120" s="173"/>
      <c r="H120" s="173"/>
      <c r="I120" s="173"/>
    </row>
    <row r="121" spans="1:9" ht="20.45" customHeight="1">
      <c r="A121" s="74" t="s">
        <v>85</v>
      </c>
      <c r="B121" s="172"/>
      <c r="C121" s="172"/>
      <c r="D121" s="172"/>
      <c r="E121" s="172"/>
      <c r="F121" s="172"/>
      <c r="G121" s="172"/>
      <c r="H121" s="172"/>
      <c r="I121" s="172"/>
    </row>
    <row r="122" spans="1:9" ht="20.45" customHeight="1">
      <c r="A122" s="74"/>
      <c r="B122" s="172"/>
      <c r="C122" s="172"/>
      <c r="D122" s="172"/>
      <c r="E122" s="172"/>
      <c r="F122" s="172"/>
      <c r="G122" s="172"/>
      <c r="H122" s="172"/>
      <c r="I122" s="172"/>
    </row>
    <row r="123" spans="1:9" ht="20.45" customHeight="1">
      <c r="A123" s="172"/>
      <c r="B123" s="135"/>
      <c r="C123" s="249" t="s">
        <v>2</v>
      </c>
      <c r="D123" s="249"/>
      <c r="E123" s="249"/>
      <c r="F123" s="60"/>
      <c r="G123" s="249" t="s">
        <v>3</v>
      </c>
      <c r="H123" s="249"/>
      <c r="I123" s="249"/>
    </row>
    <row r="124" spans="1:9" ht="20.45" customHeight="1">
      <c r="A124" s="137" t="s">
        <v>8</v>
      </c>
      <c r="C124" s="249" t="s">
        <v>4</v>
      </c>
      <c r="D124" s="249"/>
      <c r="E124" s="249"/>
      <c r="F124" s="60"/>
      <c r="G124" s="249" t="s">
        <v>4</v>
      </c>
      <c r="H124" s="249"/>
      <c r="I124" s="249"/>
    </row>
    <row r="125" spans="1:9" ht="20.45" customHeight="1">
      <c r="A125" s="137"/>
      <c r="C125" s="237" t="s">
        <v>117</v>
      </c>
      <c r="D125" s="237"/>
      <c r="E125" s="237"/>
      <c r="F125" s="61"/>
      <c r="G125" s="237" t="s">
        <v>117</v>
      </c>
      <c r="H125" s="237"/>
      <c r="I125" s="237"/>
    </row>
    <row r="126" spans="1:9" ht="20.45" customHeight="1">
      <c r="A126" s="139"/>
      <c r="B126" s="27" t="s">
        <v>8</v>
      </c>
      <c r="C126" s="18">
        <v>2024</v>
      </c>
      <c r="D126" s="18"/>
      <c r="E126" s="18">
        <v>2023</v>
      </c>
      <c r="F126" s="18"/>
      <c r="G126" s="18">
        <v>2024</v>
      </c>
      <c r="H126" s="18"/>
      <c r="I126" s="18">
        <v>2023</v>
      </c>
    </row>
    <row r="127" spans="1:9" ht="20.45" customHeight="1">
      <c r="A127" s="139"/>
      <c r="B127" s="27"/>
      <c r="C127" s="18"/>
      <c r="D127" s="18"/>
      <c r="E127" s="18" t="s">
        <v>207</v>
      </c>
      <c r="F127" s="18"/>
      <c r="G127" s="18"/>
      <c r="H127" s="18"/>
      <c r="I127" s="18"/>
    </row>
    <row r="128" spans="1:9" ht="20.45" customHeight="1">
      <c r="A128" s="135"/>
      <c r="B128" s="27"/>
      <c r="C128" s="236" t="s">
        <v>9</v>
      </c>
      <c r="D128" s="236"/>
      <c r="E128" s="236"/>
      <c r="F128" s="236"/>
      <c r="G128" s="236"/>
      <c r="H128" s="236"/>
      <c r="I128" s="236"/>
    </row>
    <row r="129" spans="1:9" ht="20.45" customHeight="1">
      <c r="A129" s="78" t="s">
        <v>234</v>
      </c>
      <c r="C129" s="79"/>
      <c r="D129" s="145"/>
      <c r="E129" s="79"/>
      <c r="F129" s="145"/>
      <c r="G129" s="149"/>
      <c r="H129" s="145"/>
      <c r="I129" s="149"/>
    </row>
    <row r="130" spans="1:9" ht="20.45" customHeight="1">
      <c r="A130" s="143" t="s">
        <v>200</v>
      </c>
      <c r="C130" s="79">
        <v>0</v>
      </c>
      <c r="D130" s="145"/>
      <c r="E130" s="79">
        <v>-14505</v>
      </c>
      <c r="F130" s="145"/>
      <c r="G130" s="149">
        <v>0</v>
      </c>
      <c r="H130" s="145"/>
      <c r="I130" s="149">
        <v>0</v>
      </c>
    </row>
    <row r="131" spans="1:9" ht="20.45" customHeight="1">
      <c r="A131" s="143" t="s">
        <v>201</v>
      </c>
      <c r="C131" s="79">
        <v>0</v>
      </c>
      <c r="D131" s="145"/>
      <c r="E131" s="79">
        <v>-3871</v>
      </c>
      <c r="F131" s="145"/>
      <c r="G131" s="149">
        <v>0</v>
      </c>
      <c r="H131" s="145"/>
      <c r="I131" s="149">
        <v>0</v>
      </c>
    </row>
    <row r="132" spans="1:9" ht="20.45" customHeight="1">
      <c r="A132" s="231" t="s">
        <v>279</v>
      </c>
      <c r="C132" s="79">
        <v>-77434</v>
      </c>
      <c r="D132" s="145"/>
      <c r="E132" s="79">
        <v>0</v>
      </c>
      <c r="F132" s="145"/>
      <c r="G132" s="149">
        <v>0</v>
      </c>
      <c r="H132" s="145"/>
      <c r="I132" s="149">
        <v>0</v>
      </c>
    </row>
    <row r="133" spans="1:9" ht="20.45" customHeight="1">
      <c r="A133" s="57" t="s">
        <v>166</v>
      </c>
      <c r="C133" s="79">
        <v>0</v>
      </c>
      <c r="D133" s="145"/>
      <c r="E133" s="79">
        <v>5017</v>
      </c>
      <c r="F133" s="145"/>
      <c r="G133" s="149">
        <v>0</v>
      </c>
      <c r="H133" s="145"/>
      <c r="I133" s="149">
        <v>0</v>
      </c>
    </row>
    <row r="134" spans="1:9" s="154" customFormat="1" ht="20.45" customHeight="1">
      <c r="A134" s="143" t="s">
        <v>112</v>
      </c>
      <c r="B134" s="138">
        <v>23</v>
      </c>
      <c r="C134" s="79">
        <v>0</v>
      </c>
      <c r="D134" s="145"/>
      <c r="E134" s="79">
        <v>-69170</v>
      </c>
      <c r="F134" s="79"/>
      <c r="G134" s="149">
        <v>0</v>
      </c>
      <c r="H134" s="79"/>
      <c r="I134" s="178">
        <v>-69170</v>
      </c>
    </row>
    <row r="135" spans="1:9" ht="20.45" customHeight="1">
      <c r="A135" s="137" t="s">
        <v>177</v>
      </c>
      <c r="C135" s="169">
        <f>SUM(C98:C116,C130:C134)</f>
        <v>4923617</v>
      </c>
      <c r="D135" s="168"/>
      <c r="E135" s="169">
        <f>SUM(E98:E116,E130:E134)</f>
        <v>1832085</v>
      </c>
      <c r="F135" s="168"/>
      <c r="G135" s="169">
        <f>SUM(G98:G116,G130:G134)</f>
        <v>-35067</v>
      </c>
      <c r="H135" s="168"/>
      <c r="I135" s="169">
        <f>SUM(I98:I116,I130:I134)</f>
        <v>1284324</v>
      </c>
    </row>
    <row r="136" spans="1:9" ht="20.45" customHeight="1">
      <c r="A136" s="137"/>
      <c r="C136" s="179"/>
      <c r="D136" s="145"/>
      <c r="E136" s="151"/>
      <c r="F136" s="145"/>
      <c r="G136" s="180"/>
      <c r="H136" s="145"/>
      <c r="I136" s="151"/>
    </row>
    <row r="137" spans="1:9" ht="20.45" customHeight="1">
      <c r="A137" s="143" t="s">
        <v>309</v>
      </c>
      <c r="C137" s="135"/>
      <c r="D137" s="145"/>
      <c r="E137" s="181"/>
      <c r="F137" s="145"/>
      <c r="G137" s="135"/>
      <c r="H137" s="145"/>
      <c r="I137" s="181"/>
    </row>
    <row r="138" spans="1:9" ht="20.45" customHeight="1">
      <c r="A138" s="158" t="s">
        <v>113</v>
      </c>
      <c r="C138" s="151">
        <v>-228966</v>
      </c>
      <c r="D138" s="145"/>
      <c r="E138" s="151">
        <v>255269</v>
      </c>
      <c r="F138" s="145"/>
      <c r="G138" s="151">
        <v>10679</v>
      </c>
      <c r="H138" s="145"/>
      <c r="I138" s="151">
        <v>-3430</v>
      </c>
    </row>
    <row r="139" spans="1:9" ht="20.45" customHeight="1">
      <c r="A139" s="143" t="s">
        <v>58</v>
      </c>
      <c r="B139" s="174"/>
      <c r="C139" s="144">
        <v>-2775</v>
      </c>
      <c r="D139" s="145"/>
      <c r="E139" s="144">
        <v>-7139</v>
      </c>
      <c r="F139" s="145"/>
      <c r="G139" s="49">
        <v>0</v>
      </c>
      <c r="H139" s="145"/>
      <c r="I139" s="49">
        <v>0</v>
      </c>
    </row>
    <row r="140" spans="1:9" ht="20.45" customHeight="1">
      <c r="A140" s="137" t="s">
        <v>310</v>
      </c>
      <c r="C140" s="182">
        <f>SUM(C138:C139)</f>
        <v>-231741</v>
      </c>
      <c r="D140" s="168"/>
      <c r="E140" s="182">
        <f>SUM(E138:E139)</f>
        <v>248130</v>
      </c>
      <c r="F140" s="168"/>
      <c r="G140" s="182">
        <f>SUM(G138:G139)</f>
        <v>10679</v>
      </c>
      <c r="H140" s="168"/>
      <c r="I140" s="182">
        <f>SUM(I138:I139)</f>
        <v>-3430</v>
      </c>
    </row>
    <row r="141" spans="1:9" ht="20.45" customHeight="1">
      <c r="A141" s="143" t="s">
        <v>114</v>
      </c>
      <c r="C141" s="79">
        <v>261202</v>
      </c>
      <c r="D141" s="145"/>
      <c r="E141" s="79">
        <v>13072</v>
      </c>
      <c r="F141" s="145"/>
      <c r="G141" s="178">
        <v>6115</v>
      </c>
      <c r="H141" s="145"/>
      <c r="I141" s="178">
        <v>9545</v>
      </c>
    </row>
    <row r="142" spans="1:9" ht="20.45" customHeight="1" thickBot="1">
      <c r="A142" s="137" t="s">
        <v>115</v>
      </c>
      <c r="C142" s="183">
        <f>SUM(C140:C141)</f>
        <v>29461</v>
      </c>
      <c r="D142" s="168"/>
      <c r="E142" s="184">
        <f>SUM(E140:E141)</f>
        <v>261202</v>
      </c>
      <c r="F142" s="168"/>
      <c r="G142" s="185">
        <f>SUM(G140:G141)</f>
        <v>16794</v>
      </c>
      <c r="H142" s="168"/>
      <c r="I142" s="184">
        <f>SUM(I140:I141)</f>
        <v>6115</v>
      </c>
    </row>
    <row r="143" spans="1:9" ht="20.45" customHeight="1" thickTop="1">
      <c r="A143" s="137"/>
      <c r="C143" s="145"/>
      <c r="D143" s="145"/>
      <c r="E143" s="79"/>
      <c r="F143" s="145"/>
      <c r="G143" s="145"/>
      <c r="H143" s="145"/>
      <c r="I143" s="79"/>
    </row>
    <row r="144" spans="1:9" ht="20.45" customHeight="1">
      <c r="A144" s="78" t="s">
        <v>116</v>
      </c>
      <c r="C144" s="143"/>
      <c r="E144" s="164"/>
      <c r="G144" s="164"/>
      <c r="I144" s="164"/>
    </row>
    <row r="145" spans="1:9" ht="20.45" customHeight="1">
      <c r="A145" s="143" t="s">
        <v>277</v>
      </c>
      <c r="B145" s="138">
        <v>5</v>
      </c>
      <c r="C145" s="164">
        <v>0</v>
      </c>
      <c r="E145" s="164">
        <v>0</v>
      </c>
      <c r="G145" s="164">
        <v>-116082</v>
      </c>
      <c r="I145" s="164">
        <v>0</v>
      </c>
    </row>
    <row r="146" spans="1:9" ht="20.45" customHeight="1">
      <c r="A146" s="143" t="s">
        <v>311</v>
      </c>
      <c r="C146" s="164">
        <v>39935</v>
      </c>
      <c r="E146" s="164">
        <v>0</v>
      </c>
      <c r="G146" s="164">
        <v>39935</v>
      </c>
      <c r="I146" s="164">
        <v>0</v>
      </c>
    </row>
    <row r="147" spans="1:9" ht="20.45" customHeight="1">
      <c r="A147" s="143" t="s">
        <v>94</v>
      </c>
      <c r="B147" s="113"/>
      <c r="C147" s="164">
        <v>0</v>
      </c>
      <c r="D147" s="145"/>
      <c r="E147" s="79">
        <v>0</v>
      </c>
      <c r="F147" s="145"/>
      <c r="G147" s="149">
        <v>-211462</v>
      </c>
      <c r="H147" s="145"/>
      <c r="I147" s="149">
        <v>0</v>
      </c>
    </row>
    <row r="148" spans="1:9" ht="20.45" customHeight="1">
      <c r="A148" s="143" t="s">
        <v>291</v>
      </c>
      <c r="B148" s="113"/>
      <c r="C148" s="164">
        <v>-967125</v>
      </c>
      <c r="D148" s="145"/>
      <c r="E148" s="79">
        <v>0</v>
      </c>
      <c r="F148" s="145"/>
      <c r="G148" s="149">
        <v>0</v>
      </c>
      <c r="H148" s="145"/>
      <c r="I148" s="149">
        <v>0</v>
      </c>
    </row>
    <row r="149" spans="1:9" ht="20.45" customHeight="1">
      <c r="A149" s="143" t="s">
        <v>185</v>
      </c>
      <c r="B149" s="113"/>
      <c r="C149" s="164">
        <v>0</v>
      </c>
      <c r="E149" s="164">
        <v>0</v>
      </c>
      <c r="G149" s="230">
        <v>430000</v>
      </c>
      <c r="I149" s="164">
        <v>0</v>
      </c>
    </row>
    <row r="150" spans="1:9" ht="20.45" customHeight="1">
      <c r="A150" s="143" t="s">
        <v>17</v>
      </c>
      <c r="C150" s="164">
        <v>0</v>
      </c>
      <c r="D150" s="164"/>
      <c r="E150" s="164">
        <v>0</v>
      </c>
      <c r="F150" s="164"/>
      <c r="G150" s="164">
        <v>-275792</v>
      </c>
      <c r="H150" s="164"/>
      <c r="I150" s="164">
        <v>0</v>
      </c>
    </row>
    <row r="151" spans="1:9" ht="20.45" customHeight="1">
      <c r="A151" s="143" t="s">
        <v>285</v>
      </c>
      <c r="C151" s="164">
        <v>-1352863</v>
      </c>
      <c r="D151" s="164"/>
      <c r="E151" s="164">
        <v>0</v>
      </c>
      <c r="F151" s="164"/>
      <c r="G151" s="164">
        <v>0</v>
      </c>
      <c r="H151" s="164"/>
      <c r="I151" s="164">
        <v>0</v>
      </c>
    </row>
    <row r="152" spans="1:9" ht="20.45" customHeight="1">
      <c r="A152" s="143" t="s">
        <v>292</v>
      </c>
      <c r="C152" s="164">
        <v>654</v>
      </c>
      <c r="D152" s="164"/>
      <c r="E152" s="164">
        <v>0</v>
      </c>
      <c r="F152" s="164"/>
      <c r="G152" s="164">
        <v>0</v>
      </c>
      <c r="H152" s="164"/>
      <c r="I152" s="164">
        <v>0</v>
      </c>
    </row>
    <row r="153" spans="1:9" ht="20.45" customHeight="1">
      <c r="A153" s="143" t="s">
        <v>293</v>
      </c>
      <c r="C153" s="164">
        <v>5269</v>
      </c>
      <c r="D153" s="164"/>
      <c r="E153" s="164">
        <v>0</v>
      </c>
      <c r="F153" s="164"/>
      <c r="G153" s="164">
        <v>0</v>
      </c>
      <c r="H153" s="164"/>
      <c r="I153" s="164">
        <v>0</v>
      </c>
    </row>
    <row r="154" spans="1:9" ht="20.45" customHeight="1">
      <c r="A154" s="143" t="s">
        <v>32</v>
      </c>
      <c r="C154" s="164">
        <v>963126</v>
      </c>
      <c r="E154" s="164">
        <v>0</v>
      </c>
      <c r="F154" s="164"/>
      <c r="G154" s="164">
        <v>0</v>
      </c>
      <c r="H154" s="164"/>
      <c r="I154" s="164">
        <v>0</v>
      </c>
    </row>
    <row r="155" spans="1:9" ht="20.45" customHeight="1">
      <c r="A155" s="143" t="s">
        <v>294</v>
      </c>
      <c r="B155" s="135"/>
      <c r="C155" s="164">
        <v>-34280</v>
      </c>
      <c r="D155" s="164"/>
      <c r="E155" s="164">
        <v>16758</v>
      </c>
      <c r="F155" s="164"/>
      <c r="G155" s="164">
        <v>0</v>
      </c>
      <c r="H155" s="164"/>
      <c r="I155" s="164">
        <v>0</v>
      </c>
    </row>
    <row r="156" spans="1:9" ht="20.45" customHeight="1">
      <c r="A156" s="143" t="s">
        <v>203</v>
      </c>
      <c r="B156" s="135"/>
      <c r="C156" s="164">
        <v>-4582</v>
      </c>
      <c r="D156" s="164"/>
      <c r="E156" s="164">
        <v>60376</v>
      </c>
      <c r="F156" s="164"/>
      <c r="G156" s="164">
        <v>0</v>
      </c>
      <c r="H156" s="164"/>
      <c r="I156" s="164">
        <v>0</v>
      </c>
    </row>
    <row r="157" spans="1:9" ht="20.45" customHeight="1">
      <c r="A157" s="143" t="s">
        <v>278</v>
      </c>
      <c r="B157" s="135"/>
      <c r="C157" s="164">
        <v>40005</v>
      </c>
      <c r="D157" s="164"/>
      <c r="E157" s="164">
        <v>0</v>
      </c>
      <c r="F157" s="164"/>
      <c r="G157" s="164">
        <v>40005</v>
      </c>
      <c r="H157" s="164"/>
      <c r="I157" s="164">
        <v>0</v>
      </c>
    </row>
    <row r="158" spans="1:9" ht="20.45" customHeight="1">
      <c r="A158" s="143" t="s">
        <v>202</v>
      </c>
      <c r="B158" s="113"/>
      <c r="C158" s="164">
        <v>35994</v>
      </c>
      <c r="D158" s="135"/>
      <c r="E158" s="164">
        <v>5059</v>
      </c>
      <c r="G158" s="164">
        <v>0</v>
      </c>
      <c r="H158" s="186"/>
      <c r="I158" s="164">
        <v>0</v>
      </c>
    </row>
    <row r="159" spans="1:9" ht="20.45" customHeight="1">
      <c r="A159" s="135" t="s">
        <v>295</v>
      </c>
      <c r="B159" s="113"/>
      <c r="C159" s="164">
        <v>0</v>
      </c>
      <c r="D159" s="135"/>
      <c r="E159" s="164">
        <v>6728</v>
      </c>
      <c r="G159" s="164">
        <v>0</v>
      </c>
      <c r="H159" s="186"/>
      <c r="I159" s="164">
        <v>0</v>
      </c>
    </row>
    <row r="160" spans="1:9" ht="20.45" customHeight="1">
      <c r="A160" s="135" t="s">
        <v>296</v>
      </c>
      <c r="B160" s="113"/>
      <c r="C160" s="164">
        <v>16467</v>
      </c>
      <c r="D160" s="135"/>
      <c r="E160" s="164">
        <v>394221</v>
      </c>
      <c r="G160" s="164">
        <v>0</v>
      </c>
      <c r="H160" s="186"/>
      <c r="I160" s="164">
        <v>0</v>
      </c>
    </row>
    <row r="161" spans="1:15" ht="20.45" customHeight="1">
      <c r="A161" s="143" t="s">
        <v>191</v>
      </c>
      <c r="C161" s="164">
        <v>0</v>
      </c>
      <c r="E161" s="164">
        <v>81296</v>
      </c>
      <c r="G161" s="164">
        <v>0</v>
      </c>
      <c r="I161" s="164">
        <v>81296</v>
      </c>
    </row>
    <row r="164" spans="1:15" s="143" customFormat="1" ht="20.45" customHeight="1">
      <c r="B164" s="159"/>
      <c r="J164" s="135"/>
      <c r="K164" s="135"/>
      <c r="L164" s="135"/>
      <c r="M164" s="135"/>
      <c r="N164" s="135"/>
      <c r="O164" s="135"/>
    </row>
    <row r="165" spans="1:15" s="143" customFormat="1" ht="20.45" customHeight="1">
      <c r="B165" s="64"/>
      <c r="C165" s="64"/>
      <c r="D165" s="248"/>
      <c r="E165" s="248"/>
      <c r="F165" s="248"/>
      <c r="G165" s="248"/>
      <c r="J165" s="135"/>
      <c r="K165" s="135"/>
      <c r="L165" s="135"/>
      <c r="M165" s="135"/>
      <c r="N165" s="135"/>
      <c r="O165" s="135"/>
    </row>
    <row r="166" spans="1:15" ht="20.45" customHeight="1">
      <c r="A166" s="64"/>
    </row>
  </sheetData>
  <mergeCells count="23">
    <mergeCell ref="C6:E6"/>
    <mergeCell ref="G6:I6"/>
    <mergeCell ref="A3:I3"/>
    <mergeCell ref="C4:E4"/>
    <mergeCell ref="G4:I4"/>
    <mergeCell ref="C5:E5"/>
    <mergeCell ref="G5:I5"/>
    <mergeCell ref="D165:G165"/>
    <mergeCell ref="C9:I9"/>
    <mergeCell ref="C62:E62"/>
    <mergeCell ref="G62:I62"/>
    <mergeCell ref="C63:E63"/>
    <mergeCell ref="G63:I63"/>
    <mergeCell ref="C64:E64"/>
    <mergeCell ref="G64:I64"/>
    <mergeCell ref="C67:I67"/>
    <mergeCell ref="C123:E123"/>
    <mergeCell ref="G123:I123"/>
    <mergeCell ref="C124:E124"/>
    <mergeCell ref="G124:I124"/>
    <mergeCell ref="C125:E125"/>
    <mergeCell ref="G125:I125"/>
    <mergeCell ref="C128:I128"/>
  </mergeCells>
  <pageMargins left="0.8" right="0.8" top="0.48" bottom="0.5" header="0.5" footer="0.5"/>
  <pageSetup paperSize="9" scale="62" firstPageNumber="17" fitToHeight="0" orientation="portrait" useFirstPageNumber="1" r:id="rId1"/>
  <headerFooter>
    <oddFooter>&amp;L&amp;"Times New Roman,Regular"&amp;11  The accompanying notes form an integral part of the financial statements.
&amp;C&amp;"Times New Roman,Regular"&amp;11&amp;P</oddFooter>
  </headerFooter>
  <rowBreaks count="2" manualBreakCount="2">
    <brk id="58" max="8" man="1"/>
    <brk id="119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7" ma:contentTypeDescription="Create a new document." ma:contentTypeScope="" ma:versionID="e4a606335ffde4b0811e34ce63f1fda0">
  <xsd:schema xmlns:xsd="http://www.w3.org/2001/XMLSchema" xmlns:xs="http://www.w3.org/2001/XMLSchema" xmlns:p="http://schemas.microsoft.com/office/2006/metadata/properties" xmlns:ns2="f6ba49b0-bcda-4796-8236-5b5cc1493ace" xmlns:ns3="05716746-add9-412a-97a9-1b5167d151a3" xmlns:ns4="4243d5be-521d-4052-81ca-f0f31ea6f2da" targetNamespace="http://schemas.microsoft.com/office/2006/metadata/properties" ma:root="true" ma:fieldsID="ab17bedb057d3bafa66dc47a559d47d8" ns2:_="" ns3:_="" ns4:_=""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datasnipper xmlns="http://datasnipper" workbookId="cc049458-c522-41cd-a590-1970f7d40633" dataSnipperSheetDeleted="false" guid="85df0c12-9a8e-403a-919d-93fa7c56c45f" revision="2">
  <settings xmlns="" guid="4555bac5-6f89-4c01-ab2f-c1dacddf3ac0">
    <setting type="boolean" value="True" name="embed-documents" guid="b6428924-a51d-473a-b48f-cc288b434798"/>
  </settings>
</datasnipper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3FC1795-C6FD-43F7-A901-4BDB96D227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FECFAED-1952-4DA0-98F7-09F114BB4228}">
  <ds:schemaRefs>
    <ds:schemaRef ds:uri="http://datasnipper"/>
    <ds:schemaRef ds:uri=""/>
  </ds:schemaRefs>
</ds:datastoreItem>
</file>

<file path=customXml/itemProps3.xml><?xml version="1.0" encoding="utf-8"?>
<ds:datastoreItem xmlns:ds="http://schemas.openxmlformats.org/officeDocument/2006/customXml" ds:itemID="{D881C62C-9580-47BB-8894-7B64BFEAED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      </vt:lpstr>
      <vt:lpstr>BS 7-9</vt:lpstr>
      <vt:lpstr>PL 10-11</vt:lpstr>
      <vt:lpstr>Consolidated 12-13</vt:lpstr>
      <vt:lpstr>Company 14-15</vt:lpstr>
      <vt:lpstr>CF 16-18</vt:lpstr>
      <vt:lpstr>'BS 7-9'!Print_Area</vt:lpstr>
      <vt:lpstr>'CF 16-18'!Print_Area</vt:lpstr>
      <vt:lpstr>'Company 14-15'!Print_Area</vt:lpstr>
      <vt:lpstr>'Consolidated 12-13'!Print_Area</vt:lpstr>
      <vt:lpstr>'PL 10-11'!Print_Area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xxxxxx</dc:creator>
  <cp:keywords/>
  <dc:description/>
  <cp:lastModifiedBy>Papatsamon Chuntavee</cp:lastModifiedBy>
  <cp:revision/>
  <cp:lastPrinted>2025-02-27T22:12:00Z</cp:lastPrinted>
  <dcterms:created xsi:type="dcterms:W3CDTF">2001-04-30T02:06:01Z</dcterms:created>
  <dcterms:modified xsi:type="dcterms:W3CDTF">2025-02-28T00:08:35Z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2021-07-02T10:12:34Z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f1c3c65b-618c-4523-ba86-3ddac5c9e3ec</vt:lpwstr>
  </property>
  <property fmtid="{D5CDD505-2E9C-101B-9397-08002B2CF9AE}" pid="8" name="MSIP_Label_ea60d57e-af5b-4752-ac57-3e4f28ca11dc_ContentBits">
    <vt:lpwstr>0</vt:lpwstr>
  </property>
</Properties>
</file>