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papatsamon.c\Desktop\FNS_31.12.2022\FNS y_2022\"/>
    </mc:Choice>
  </mc:AlternateContent>
  <bookViews>
    <workbookView xWindow="-21720" yWindow="-2520" windowWidth="21840" windowHeight="13140" tabRatio="816"/>
  </bookViews>
  <sheets>
    <sheet name="BS" sheetId="21" r:id="rId1"/>
    <sheet name="PL" sheetId="41" r:id="rId2"/>
    <sheet name="SOCE_Conso" sheetId="37" r:id="rId3"/>
    <sheet name="SOCE_Separate" sheetId="36" r:id="rId4"/>
    <sheet name="CF" sheetId="39" r:id="rId5"/>
    <sheet name="Compatibility Report" sheetId="18" state="hidden" r:id="rId6"/>
  </sheets>
  <definedNames>
    <definedName name="AS2DocOpenMode" hidden="1">"AS2DocumentEdit"</definedName>
    <definedName name="_xlnm.Print_Area" localSheetId="0">BS!$A$1:$J$81</definedName>
    <definedName name="_xlnm.Print_Area" localSheetId="4">CF!$A$1:$I$92</definedName>
    <definedName name="_xlnm.Print_Area" localSheetId="1">PL!$A$1:$J$68</definedName>
    <definedName name="_xlnm.Print_Area" localSheetId="2">SOCE_Conso!$A$1:$V$36</definedName>
    <definedName name="_xlnm.Print_Area" localSheetId="3">SOCE_Separate!$A$1:$P$34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3" i="36" l="1"/>
  <c r="C69" i="39" l="1"/>
  <c r="J29" i="37" l="1"/>
  <c r="L34" i="37"/>
  <c r="H34" i="37"/>
  <c r="F34" i="37"/>
  <c r="D34" i="37"/>
  <c r="J23" i="41" l="1"/>
  <c r="H23" i="41"/>
  <c r="F23" i="41"/>
  <c r="D23" i="41"/>
  <c r="V35" i="37" l="1"/>
  <c r="T34" i="37" l="1"/>
  <c r="R34" i="37"/>
  <c r="P34" i="37"/>
  <c r="N34" i="37"/>
  <c r="N28" i="36" l="1"/>
  <c r="L28" i="36"/>
  <c r="H28" i="36"/>
  <c r="F28" i="36"/>
  <c r="D28" i="36"/>
  <c r="J27" i="36" l="1"/>
  <c r="J28" i="36" s="1"/>
  <c r="P27" i="36" l="1"/>
  <c r="P28" i="36" s="1"/>
  <c r="P15" i="36"/>
  <c r="P16" i="36" s="1"/>
  <c r="N16" i="36"/>
  <c r="L16" i="36"/>
  <c r="H16" i="36"/>
  <c r="F16" i="36"/>
  <c r="D16" i="36"/>
  <c r="J16" i="36"/>
  <c r="J22" i="36" s="1"/>
  <c r="T36" i="37"/>
  <c r="T29" i="37"/>
  <c r="T17" i="37"/>
  <c r="T21" i="37"/>
  <c r="R36" i="37"/>
  <c r="P36" i="37"/>
  <c r="N36" i="37"/>
  <c r="R29" i="37"/>
  <c r="P29" i="37"/>
  <c r="N29" i="37"/>
  <c r="R17" i="37"/>
  <c r="R20" i="37"/>
  <c r="V20" i="37" s="1"/>
  <c r="P17" i="37"/>
  <c r="P21" i="37"/>
  <c r="N17" i="37"/>
  <c r="N21" i="37"/>
  <c r="D29" i="37"/>
  <c r="F29" i="37"/>
  <c r="H29" i="37"/>
  <c r="L29" i="37"/>
  <c r="V28" i="37"/>
  <c r="V19" i="37"/>
  <c r="V14" i="37"/>
  <c r="D17" i="37"/>
  <c r="F17" i="37"/>
  <c r="H17" i="37"/>
  <c r="J17" i="37"/>
  <c r="L17" i="37"/>
  <c r="V22" i="37"/>
  <c r="L21" i="37"/>
  <c r="H21" i="37"/>
  <c r="F21" i="37"/>
  <c r="D21" i="37"/>
  <c r="J21" i="37"/>
  <c r="V16" i="37"/>
  <c r="I69" i="39"/>
  <c r="G69" i="39"/>
  <c r="E69" i="39"/>
  <c r="F67" i="41"/>
  <c r="J60" i="41"/>
  <c r="H60" i="41"/>
  <c r="D60" i="41"/>
  <c r="F60" i="41"/>
  <c r="F16" i="41"/>
  <c r="H79" i="21"/>
  <c r="H33" i="21"/>
  <c r="G82" i="39"/>
  <c r="V32" i="37"/>
  <c r="D67" i="41"/>
  <c r="H67" i="41"/>
  <c r="J67" i="41"/>
  <c r="J52" i="41"/>
  <c r="H52" i="41"/>
  <c r="F52" i="41"/>
  <c r="D52" i="41"/>
  <c r="I16" i="41"/>
  <c r="H16" i="41"/>
  <c r="G16" i="41"/>
  <c r="D16" i="41"/>
  <c r="I82" i="39"/>
  <c r="C82" i="39"/>
  <c r="E82" i="39"/>
  <c r="E30" i="39"/>
  <c r="I30" i="39"/>
  <c r="I40" i="39" s="1"/>
  <c r="I45" i="39" s="1"/>
  <c r="H36" i="37"/>
  <c r="F36" i="37"/>
  <c r="D36" i="37"/>
  <c r="V26" i="37"/>
  <c r="P33" i="36"/>
  <c r="H32" i="36"/>
  <c r="H34" i="36"/>
  <c r="F32" i="36"/>
  <c r="F34" i="36" s="1"/>
  <c r="D32" i="36"/>
  <c r="D34" i="36" s="1"/>
  <c r="N32" i="36"/>
  <c r="N34" i="36" s="1"/>
  <c r="P25" i="36"/>
  <c r="D20" i="36"/>
  <c r="P21" i="36"/>
  <c r="N20" i="36"/>
  <c r="L20" i="36"/>
  <c r="J20" i="36"/>
  <c r="H20" i="36"/>
  <c r="F20" i="36"/>
  <c r="P19" i="36"/>
  <c r="P18" i="36"/>
  <c r="P20" i="36" s="1"/>
  <c r="P13" i="36"/>
  <c r="L32" i="36"/>
  <c r="L34" i="36" s="1"/>
  <c r="P31" i="36"/>
  <c r="J79" i="21"/>
  <c r="F79" i="21"/>
  <c r="J63" i="21"/>
  <c r="H63" i="21"/>
  <c r="F63" i="21"/>
  <c r="D63" i="21"/>
  <c r="J57" i="21"/>
  <c r="H57" i="21"/>
  <c r="F57" i="21"/>
  <c r="F65" i="21" s="1"/>
  <c r="D57" i="21"/>
  <c r="J33" i="21"/>
  <c r="F33" i="21"/>
  <c r="D33" i="21"/>
  <c r="J14" i="21"/>
  <c r="J21" i="21" s="1"/>
  <c r="H14" i="21"/>
  <c r="H21" i="21" s="1"/>
  <c r="F14" i="21"/>
  <c r="F21" i="21"/>
  <c r="D14" i="21"/>
  <c r="D21" i="21" s="1"/>
  <c r="F61" i="41" l="1"/>
  <c r="J61" i="41"/>
  <c r="F81" i="21"/>
  <c r="J65" i="21"/>
  <c r="J81" i="21" s="1"/>
  <c r="F35" i="21"/>
  <c r="J35" i="21"/>
  <c r="F23" i="37"/>
  <c r="P23" i="37"/>
  <c r="R21" i="37"/>
  <c r="R23" i="37" s="1"/>
  <c r="V17" i="37"/>
  <c r="N23" i="37"/>
  <c r="V21" i="37"/>
  <c r="L23" i="37"/>
  <c r="T23" i="37"/>
  <c r="D23" i="37"/>
  <c r="J23" i="37"/>
  <c r="H23" i="37"/>
  <c r="L36" i="37"/>
  <c r="E40" i="39"/>
  <c r="E45" i="39" s="1"/>
  <c r="E85" i="39" s="1"/>
  <c r="E87" i="39" s="1"/>
  <c r="E89" i="39" s="1"/>
  <c r="D61" i="41"/>
  <c r="J16" i="41"/>
  <c r="J30" i="41" s="1"/>
  <c r="J32" i="41" s="1"/>
  <c r="J66" i="41" s="1"/>
  <c r="F30" i="41"/>
  <c r="F32" i="41" s="1"/>
  <c r="F34" i="41" s="1"/>
  <c r="F63" i="41" s="1"/>
  <c r="F22" i="36"/>
  <c r="H22" i="36"/>
  <c r="L22" i="36"/>
  <c r="N22" i="36"/>
  <c r="I85" i="39"/>
  <c r="I87" i="39" s="1"/>
  <c r="I89" i="39" s="1"/>
  <c r="V29" i="37"/>
  <c r="D30" i="41"/>
  <c r="D32" i="41" s="1"/>
  <c r="D66" i="41" s="1"/>
  <c r="D65" i="21"/>
  <c r="D35" i="21"/>
  <c r="H30" i="41"/>
  <c r="H32" i="41" s="1"/>
  <c r="H66" i="41" s="1"/>
  <c r="H61" i="41"/>
  <c r="H65" i="21"/>
  <c r="H81" i="21" s="1"/>
  <c r="H35" i="21"/>
  <c r="D22" i="36"/>
  <c r="P22" i="36"/>
  <c r="H83" i="21" l="1"/>
  <c r="V23" i="37"/>
  <c r="D34" i="41"/>
  <c r="J34" i="37" s="1"/>
  <c r="J34" i="41"/>
  <c r="J63" i="41" s="1"/>
  <c r="F66" i="41"/>
  <c r="C30" i="39"/>
  <c r="H34" i="41"/>
  <c r="H63" i="41" s="1"/>
  <c r="D63" i="41" l="1"/>
  <c r="C40" i="39"/>
  <c r="C45" i="39" s="1"/>
  <c r="C85" i="39" s="1"/>
  <c r="C87" i="39" s="1"/>
  <c r="C89" i="39" s="1"/>
  <c r="J36" i="37"/>
  <c r="D79" i="21" s="1"/>
  <c r="D81" i="21" s="1"/>
  <c r="D83" i="21" s="1"/>
  <c r="V31" i="37"/>
  <c r="G30" i="39"/>
  <c r="G40" i="39" s="1"/>
  <c r="G45" i="39" s="1"/>
  <c r="G85" i="39" s="1"/>
  <c r="G87" i="39" s="1"/>
  <c r="G89" i="39" s="1"/>
  <c r="V34" i="37" l="1"/>
  <c r="V36" i="37"/>
  <c r="D82" i="21" s="1"/>
  <c r="J32" i="36"/>
  <c r="J34" i="36" s="1"/>
  <c r="P30" i="36"/>
  <c r="P32" i="36" s="1"/>
  <c r="P34" i="36" s="1"/>
  <c r="H82" i="21" s="1"/>
</calcChain>
</file>

<file path=xl/sharedStrings.xml><?xml version="1.0" encoding="utf-8"?>
<sst xmlns="http://schemas.openxmlformats.org/spreadsheetml/2006/main" count="361" uniqueCount="228">
  <si>
    <t>บริษัท เอฟเอ็นเอส โฮลดิ้งส์ จำกัด (มหาชน) และบริษัทย่อย</t>
  </si>
  <si>
    <t>(เดิมชื่อ บริษัท ฟินันซ่า จำกัด (มหาชน))</t>
  </si>
  <si>
    <t xml:space="preserve">งบแสดงฐานะการเงิน  </t>
  </si>
  <si>
    <t>งบการเงินรวม</t>
  </si>
  <si>
    <t>งบการเงินเฉพาะกิจการ</t>
  </si>
  <si>
    <t>31 ธันวาคม</t>
  </si>
  <si>
    <t>สินทรัพย์</t>
  </si>
  <si>
    <t>หมายเหตุ</t>
  </si>
  <si>
    <t>(พันบาท)</t>
  </si>
  <si>
    <t>สินทรัพย์หมุนเวียน</t>
  </si>
  <si>
    <t xml:space="preserve">เงินสดและรายการเทียบเท่าเงินสด </t>
  </si>
  <si>
    <t>รายได้ค่าบริการค้างรับ</t>
  </si>
  <si>
    <t xml:space="preserve">   กิจการที่เกี่ยวข้องกัน </t>
  </si>
  <si>
    <t xml:space="preserve">   กิจการอื่น</t>
  </si>
  <si>
    <t>รวมรายได้ค่าบริการค้างรับ</t>
  </si>
  <si>
    <t>ลูกหนี้อื่น</t>
  </si>
  <si>
    <t xml:space="preserve">เงินให้กู้ยืมระยะสั้นและเงินทดรองจ่ายแก่กิจการที่เกี่ยวข้องกัน </t>
  </si>
  <si>
    <t>เงินให้กู้ยืมแก่กิจการอื่น</t>
  </si>
  <si>
    <t>สินทรัพย์ทางการเงินหมุนเวียนอื่น</t>
  </si>
  <si>
    <t>7, 22</t>
  </si>
  <si>
    <t>ดิจิทัลโทเคน</t>
  </si>
  <si>
    <t xml:space="preserve">สินทรัพย์หมุนเวียนอื่น </t>
  </si>
  <si>
    <t>รวมสินทรัพย์หมุนเวียน</t>
  </si>
  <si>
    <t>สินทรัพย์ไม่หมุนเวียน</t>
  </si>
  <si>
    <t>สินทรัพย์ทางการเงินไม่หมุนเวียนอื่น</t>
  </si>
  <si>
    <t>เงินลงทุนในบริษัทย่อย</t>
  </si>
  <si>
    <t>เงินลงทุนในบริษัทร่วมและการร่วมค้า</t>
  </si>
  <si>
    <t>อาคารและอุปกรณ์</t>
  </si>
  <si>
    <t>สินทรัพย์สิทธิการใช้</t>
  </si>
  <si>
    <t>ค่าความนิยม</t>
  </si>
  <si>
    <t>สินทรัพย์ไม่มีตัวตนอื่นนอกจากค่าความนิยม</t>
  </si>
  <si>
    <t xml:space="preserve">สินทรัพย์ภาษีเงินได้รอการตัดบัญชี </t>
  </si>
  <si>
    <t>สินทรัพย์ไม่หมุนเวียนอื่น</t>
  </si>
  <si>
    <t>รวมสินทรัพย์ไม่หมุนเวียน</t>
  </si>
  <si>
    <t>รวมสินทรัพย์</t>
  </si>
  <si>
    <t xml:space="preserve"> </t>
  </si>
  <si>
    <t>หนี้สินและส่วนของผู้ถือหุ้น</t>
  </si>
  <si>
    <t>หนี้สินหมุนเวียน</t>
  </si>
  <si>
    <t>หุ้นกู้ระยะสั้น</t>
  </si>
  <si>
    <t>ส่วนของหุ้นกู้ระยะยาวที่ถึงกำหนดชำระภายในหนึ่งปี</t>
  </si>
  <si>
    <t>ส่วนของหนี้สินตามสัญญาเช่าที่ถึงกำหนดชำระภายในหนึ่งปี</t>
  </si>
  <si>
    <t>เงินกู้ยืมระยะสั้นและเงินทดรองจ่ายจากกิจการที่เกี่ยวข้องกัน</t>
  </si>
  <si>
    <t>ภาษีเงินได้ค้างจ่าย</t>
  </si>
  <si>
    <t>หนี้สินหมุนเวียนอื่น</t>
  </si>
  <si>
    <t>รวมหนี้สินหมุนเวียน</t>
  </si>
  <si>
    <t>หนี้สินไม่หมุนเวียน</t>
  </si>
  <si>
    <t>หุ้นกู้ระยะยาว</t>
  </si>
  <si>
    <t>12.2, 22</t>
  </si>
  <si>
    <t>หนี้สินตามสัญญาเช่า</t>
  </si>
  <si>
    <t>ประมาณการหนี้สินไม่หมุนเวียนสำหรับผลประโยชน์พนักงาน</t>
  </si>
  <si>
    <t>รวมหนี้สินไม่หมุนเวียน</t>
  </si>
  <si>
    <t>รวมหนี้สิน</t>
  </si>
  <si>
    <t>ส่วนของผู้ถือหุ้น</t>
  </si>
  <si>
    <t>ทุนเรือนหุ้น</t>
  </si>
  <si>
    <t>ทุนจดทะเบียน</t>
  </si>
  <si>
    <t>(หุ้นสามัญจำนวน 345,855,440 หุ้น มูลค่า 5 บาทต่อหุ้น)</t>
  </si>
  <si>
    <t>ทุนที่ออกและชำระแล้ว</t>
  </si>
  <si>
    <t>ส่วนเกินมูลค่าหุ้นสามัญ</t>
  </si>
  <si>
    <t xml:space="preserve">กำไรสะสม </t>
  </si>
  <si>
    <t xml:space="preserve">จัดสรรแล้ว </t>
  </si>
  <si>
    <t>ทุนสำรองตามกฎหมาย</t>
  </si>
  <si>
    <t>ยังไม่ได้จัดสรร</t>
  </si>
  <si>
    <t>องค์ประกอบอื่นของส่วนของผู้ถือหุ้น</t>
  </si>
  <si>
    <t>รวมส่วนของผู้ถือหุ้น</t>
  </si>
  <si>
    <t>รวมหนี้สินและส่วนของผู้ถือหุ้น</t>
  </si>
  <si>
    <t>งบกำไรขาดทุนเบ็ดเสร็จ</t>
  </si>
  <si>
    <t>สำหรับปีสิ้นสุดวันที่</t>
  </si>
  <si>
    <t>(ปรับปรุงใหม่)</t>
  </si>
  <si>
    <t>รายได้</t>
  </si>
  <si>
    <t>รายได้จากธุรกิจการลงทุน ที่ปรึกษาและการจัดการ</t>
  </si>
  <si>
    <t>กำไรสุทธิจากเงินลงทุนที่วัดมูลค่าด้วยมูลค่ายุติธรรมผ่านกำไรหรือขาดทุน</t>
  </si>
  <si>
    <t>กำไรจากการจำหน่ายเงินลงทุนในบริษัทย่อย</t>
  </si>
  <si>
    <t xml:space="preserve">รายได้อื่น </t>
  </si>
  <si>
    <t>รวมรายได้</t>
  </si>
  <si>
    <t>ค่าใช้จ่าย</t>
  </si>
  <si>
    <t>ค่าใช้จ่ายในการประกอบธุรกิจการลงทุน ที่ปรึกษาและการจัดการ</t>
  </si>
  <si>
    <t>ค่าใช้จ่ายในการบริการและบริหาร</t>
  </si>
  <si>
    <t>4, 10</t>
  </si>
  <si>
    <t>ขาดทุนจากการจำหน่ายเงินลงทุนในบริษัทร่วม</t>
  </si>
  <si>
    <t>ขาดทุนจากอัตราแลกเปลี่ยน</t>
  </si>
  <si>
    <t>รวมค่าใช้จ่าย</t>
  </si>
  <si>
    <t>(ขาดทุน) กำไรจากกิจกรรมดำเนินงาน</t>
  </si>
  <si>
    <t>ต้นทุนทางการเงิน</t>
  </si>
  <si>
    <t>กลับรายการผลขาดทุนด้านเครดิตที่คาดว่าจะเกิดขึ้น</t>
  </si>
  <si>
    <t>ส่วนแบ่งกำไรของบริษัทร่วมและการร่วมค้าที่ใช้วิธีส่วนได้เสีย</t>
  </si>
  <si>
    <t>กำไรจากการจำหน่ายอาคารและอุปกรณ์</t>
  </si>
  <si>
    <t>กำไร (ขาดทุน) ก่อนภาษีเงินได้</t>
  </si>
  <si>
    <t xml:space="preserve">ภาษีเงินได้ </t>
  </si>
  <si>
    <t>กำไร (ขาดทุน) สำหรับปีจากการดำเนินงานต่อเนื่อง</t>
  </si>
  <si>
    <t>(ขาดทุน) กำไรสำหรับปีจากการดำเนินงานที่ยกเลิก - สุทธิจากภาษี</t>
  </si>
  <si>
    <t>กำไร (ขาดทุน) สำหรับปี</t>
  </si>
  <si>
    <t>กำไร (ขาดทุน) เบ็ดเสร็จอื่น</t>
  </si>
  <si>
    <t>รายการที่อาจถูกจัดประเภทใหม่ไว้ในกำไรหรือขาดทุนในภายหลัง</t>
  </si>
  <si>
    <t>(ขาดทุน) กำไรจากการวัดมูลค่าสินทรัพย์ทางการเงิน</t>
  </si>
  <si>
    <t xml:space="preserve">กำไรจากการลดสัดส่วนการลงทุนในบริษัทร่วม </t>
  </si>
  <si>
    <t>ผลต่างของอัตราแลกเปลี่ยนจากการแปลงค่างบการเงิน</t>
  </si>
  <si>
    <t>รวมรายการที่อาจถูกจัดประเภทใหม่ไว้ในกำไรหรือขาดทุน</t>
  </si>
  <si>
    <t xml:space="preserve">    ในภายหลัง</t>
  </si>
  <si>
    <t>รายการที่จะไม่ถูกจัดประเภทใหม่ไว้ในกำไรหรือขาดทุนในภายหลัง</t>
  </si>
  <si>
    <t xml:space="preserve">    ที่ใช้วิธีส่วนได้เสีย</t>
  </si>
  <si>
    <t>กำไรจากการประมาณการตามหลักคณิตศาสตร์ประกันภัย</t>
  </si>
  <si>
    <t xml:space="preserve">    สำหรับโครงการผลประโยชน์พนักงาน</t>
  </si>
  <si>
    <t>รวมรายการที่จะไม่ถูกจัดประเภทใหม่ไว้ในกำไรหรือขาดทุน</t>
  </si>
  <si>
    <t>กำไรเบ็ดเสร็จอื่นสำหรับปี - สุทธิจากภาษี</t>
  </si>
  <si>
    <t>กำไรเบ็ดเสร็จอื่นสำหรับปีจากการดำเนินงานที่ยกเลิก - สุทธิจากภาษี</t>
  </si>
  <si>
    <t>กำไร (ขาดทุน) เบ็ดเสร็จรวมสำหรับปี</t>
  </si>
  <si>
    <r>
      <t xml:space="preserve">กำไร (ขาดทุน) ต่อหุ้นขั้นพื้นฐาน </t>
    </r>
    <r>
      <rPr>
        <b/>
        <i/>
        <sz val="15"/>
        <color theme="1"/>
        <rFont val="Angsana New"/>
        <family val="1"/>
      </rPr>
      <t>(บาท)</t>
    </r>
  </si>
  <si>
    <t>กำไร (ขาดทุน) จากการดำเนินงานต่อเนื่อง</t>
  </si>
  <si>
    <t>(ขาดทุน) กำไรจากการดำเนินงานที่ยกเลิก</t>
  </si>
  <si>
    <t>หุ้นสามัญจำนวน (หุ้น)</t>
  </si>
  <si>
    <t>งบแสดงการเปลี่ยนแปลงส่วนของผู้ถือหุ้น</t>
  </si>
  <si>
    <t>กำไรสะสม</t>
  </si>
  <si>
    <t>ส่วนแบ่ง (ขาดทุน)</t>
  </si>
  <si>
    <t>(ขาดทุน) กำไร</t>
  </si>
  <si>
    <t>ผลต่างของ</t>
  </si>
  <si>
    <t>กำไรเบ็ดเสร็จอื่น</t>
  </si>
  <si>
    <t>(ขาดทุน) กำไรจาก</t>
  </si>
  <si>
    <t>ทุนรือนหุ้น</t>
  </si>
  <si>
    <t>ส่วนเกิน</t>
  </si>
  <si>
    <t>จากการวัดมูลค่า</t>
  </si>
  <si>
    <t>กำไร</t>
  </si>
  <si>
    <t>อัตราแลกเปลี่ยน</t>
  </si>
  <si>
    <t>ของบริษัทร่วม</t>
  </si>
  <si>
    <t>การประมาณการ</t>
  </si>
  <si>
    <t>ที่ออกและ</t>
  </si>
  <si>
    <t>มูลค่า</t>
  </si>
  <si>
    <t>ทุนสำรอง</t>
  </si>
  <si>
    <t>จากการลดสัดส่วน</t>
  </si>
  <si>
    <t>จากการแปลงค่า</t>
  </si>
  <si>
    <t>และการร่วมค้า</t>
  </si>
  <si>
    <t>ตามหลักคณิตศาสตร์</t>
  </si>
  <si>
    <t>รวม</t>
  </si>
  <si>
    <t>ชำระแล้ว</t>
  </si>
  <si>
    <t>หุ้นสามัญ</t>
  </si>
  <si>
    <t>ตามกฎหมาย</t>
  </si>
  <si>
    <t>ทางการเงิน</t>
  </si>
  <si>
    <t>งบการเงิน</t>
  </si>
  <si>
    <t>ที่ใช้วิธีส่วนได้เสีย</t>
  </si>
  <si>
    <t>ประกันภัย</t>
  </si>
  <si>
    <t>สำหรับปีสิ้นสุดวันที่ 31 ธันวาคม 2564</t>
  </si>
  <si>
    <t>ยอดคงเหลือ ณ วันที่ 1 มกราคม 2564</t>
  </si>
  <si>
    <t>รายการกับผู้ถือหุ้นที่บันทึกโดยตรงเข้าส่วนของผู้ถือหุ้น</t>
  </si>
  <si>
    <t xml:space="preserve">    เงินปันผลให้ผู้ถือหุ้นของบริษัท</t>
  </si>
  <si>
    <t>กำไร (ขาดทุน) เบ็ดเสร็จสำหรับปี</t>
  </si>
  <si>
    <t xml:space="preserve">    ขาดทุนสำหรับปี</t>
  </si>
  <si>
    <t xml:space="preserve">    กำไร (ขาดทุน) เบ็ดเสร็จอื่น</t>
  </si>
  <si>
    <t>รวมกำไร (ขาดทุน) เบ็ดเสร็จสำหรับปี</t>
  </si>
  <si>
    <t>โอนไปสำรองตามกฎหมาย</t>
  </si>
  <si>
    <t>ยอดคงเหลือ ณ วันที่ 31 ธันวาคม 2564</t>
  </si>
  <si>
    <t>สำหรับปีสิ้นสุดวันที่ 31 ธันวาคม 2565</t>
  </si>
  <si>
    <t>ยอดคงเหลือ ณ วันที่ 1 มกราคม 2565</t>
  </si>
  <si>
    <t xml:space="preserve">    กำไรสำหรับปี</t>
  </si>
  <si>
    <t>รวมกำไรเบ็ดเสร็จสำหรับปี</t>
  </si>
  <si>
    <t>ยอดคงเหลือ ณ วันที่ 31 ธันวาคม 2565</t>
  </si>
  <si>
    <t xml:space="preserve">องค์ประกอบอื่นของส่วนของผู้ถือหุ้น
</t>
  </si>
  <si>
    <t>กำไร (ขาดทุน)</t>
  </si>
  <si>
    <t>รวมรายการกับผู้ถือหุ้นที่บันทึกโดยตรงเข้าส่วนของผู้ถือหุ้น</t>
  </si>
  <si>
    <t>กำไรเบ็ดเสร็จสำหรับปี</t>
  </si>
  <si>
    <t xml:space="preserve">    กำไรเบ็ดเสร็จอื่น</t>
  </si>
  <si>
    <t>งบกระแสเงินสด</t>
  </si>
  <si>
    <t>กระแสเงินสดจากกิจกรรมดำเนินงาน</t>
  </si>
  <si>
    <t>ปรับรายการที่กระทบกำไร (ขาดทุน) เป็นเงินสดรับ (จ่าย)</t>
  </si>
  <si>
    <r>
      <t>ค่าเสื่อมราคา</t>
    </r>
    <r>
      <rPr>
        <sz val="15"/>
        <rFont val="AngsanaUPC"/>
        <family val="1"/>
      </rPr>
      <t>และค่าตัดจำหน่าย</t>
    </r>
  </si>
  <si>
    <t>ส่วนลดมูลค่าเงินลงทุนในตราสารหนี้ตัดจำหน่าย</t>
  </si>
  <si>
    <t>ส่วนลดจ่ายจากตั๋วแลกเงินตัดจ่าย</t>
  </si>
  <si>
    <t xml:space="preserve">กลับรายการผลขาดทุนด้านเครดิตที่คาดว่าจะเกิดขึ้น </t>
  </si>
  <si>
    <t>ขาดทุนจากการตัดจำหน่ายอาคารและอุปกรณ์</t>
  </si>
  <si>
    <t>ขาดทุนจากการตัดจำหน่ายสินทรัพย์ไม่มีตัวตน</t>
  </si>
  <si>
    <t>ขาดทุน (กำไร) จากการจำหน่ายการดำเนินงานที่ยกเลิก - สุทธิจากภาษี</t>
  </si>
  <si>
    <t>รายได้เงินปันผลรับ</t>
  </si>
  <si>
    <t>รายได้ดอกเบี้ย</t>
  </si>
  <si>
    <t>การเปลี่ยนแปลงในสินทรัพย์และหนี้สินดำเนินงาน</t>
  </si>
  <si>
    <t xml:space="preserve">รายได้ค่าบริการค้างรับ </t>
  </si>
  <si>
    <t>สินทรัพย์ทางการเงิน</t>
  </si>
  <si>
    <t>สินทรัพย์หมุนเวียนอื่น</t>
  </si>
  <si>
    <t>ประมาณการหนี้สินไม่หมุนเวียนสำหรับผลประโยชน์พนักงานจ่าย</t>
  </si>
  <si>
    <t>ดอกเบี้ยรับ</t>
  </si>
  <si>
    <t>ดอกเบี้ยจ่าย</t>
  </si>
  <si>
    <t>ภาษีเงินได้รับคืน</t>
  </si>
  <si>
    <t>ภาษีเงินได้จ่ายออก</t>
  </si>
  <si>
    <t xml:space="preserve">กระแสเงินสดจากกิจกรรมลงทุน </t>
  </si>
  <si>
    <t>เงินสดจ่ายเพื่อซื้อดิจิทัลโทเคน</t>
  </si>
  <si>
    <t>เงินสดรับจากการจำหน่ายดิจิทัลโทเคน</t>
  </si>
  <si>
    <t>เงินสดจ่ายเพื่อซื้อเงินลงทุนในสินทรัพย์ทางการเงินไม่หมุนเวียนอื่น</t>
  </si>
  <si>
    <t>เงินสดรับจากการจำหน่ายเงินลงทุนในสินทรัพย์ทางการเงินไม่หมุนเวียนอื่น</t>
  </si>
  <si>
    <t>เงินสดรับจากการลดทุนจดทะเบียนของบริษัทย่อย</t>
  </si>
  <si>
    <t>เงินสดรับจากการคืนทุนของเงินลงทุน</t>
  </si>
  <si>
    <t>เงินสดจ่ายเพื่อซื้อเงินลงทุนในบริษัทร่วม</t>
  </si>
  <si>
    <t>เงินสดรับจากการจำหน่ายเงินลงทุนในบริษัทร่วม</t>
  </si>
  <si>
    <t>เงินสดรับจากการจำหน่ายการดำเนินงานที่ยกเลิก - สุทธิจากเงินสดที่จ่ายไป</t>
  </si>
  <si>
    <t>เงินสดรับจากการจำหน่ายอาคารและอุปกรณ์</t>
  </si>
  <si>
    <t>เงินสดจ่ายเพื่อซื้ออุปกรณ์และสินทรัพย์ไม่มีตัวตน</t>
  </si>
  <si>
    <t>เงินปันผลรับ</t>
  </si>
  <si>
    <t>กระแสเงินสดสุทธิได้มาจาก (ใช้ไปใน) กิจกรรมลงทุน</t>
  </si>
  <si>
    <t xml:space="preserve">กระแสเงินสดจากกิจกรรมจัดหาเงิน </t>
  </si>
  <si>
    <t>เงินสดจ่ายจากการออกตั๋วแลกเงิน</t>
  </si>
  <si>
    <t>เงินสดรับจากการออกตั๋วแลกเงิน</t>
  </si>
  <si>
    <t>เงินสดจ่ายชำระเงินกู้ยืมระยะสั้นจากกิจการที่เกี่ยวข้องกัน</t>
  </si>
  <si>
    <t>เงินสดรับจากเงินกู้ยืมระยะสั้นจากกิจการที่เกี่ยวข้องกัน</t>
  </si>
  <si>
    <t>เงินสดจ่ายชำระหุ้นกู้ระยะสั้น</t>
  </si>
  <si>
    <t>เงินสดรับชำระหุ้นกู้ระยะสั้น</t>
  </si>
  <si>
    <t>เงินสดจ่ายชำระหุ้นกู้ระยะยาว</t>
  </si>
  <si>
    <t>เงินสดรับชำระหุ้นกู้ระยะยาว</t>
  </si>
  <si>
    <t>เงินสดจ่ายชำระหนี้สินตามสัญญาเช่า</t>
  </si>
  <si>
    <t>เงินปันผลจ่าย</t>
  </si>
  <si>
    <t>กระแสเงินสดสุทธิได้มาจาก (ใช้ไปใน) กิจกรรมจัดหาเงิน</t>
  </si>
  <si>
    <t>ก่อนผลกระทบของอัตราแลกเปลี่ยน</t>
  </si>
  <si>
    <t>เงินสดและรายการเทียบเท่าเงินสด ณ วันที่ 1 มกราคม</t>
  </si>
  <si>
    <t>เงินสดและรายการเทียบเท่าเงินสด ณ วันที่ 31 ธันวาคม</t>
  </si>
  <si>
    <t>รายการที่ไม่ใช่เงินสด</t>
  </si>
  <si>
    <t>เจ้าหนี้ค่าซื้ออุปกรณ์และสินทรัพย์ไม่มีตัวตน</t>
  </si>
  <si>
    <t>ส่วนลดจากการออกตั๋วแลกเงินเพิ่มขึ้น</t>
  </si>
  <si>
    <t>Compatibility Report for FNS59Q1.xls</t>
  </si>
  <si>
    <t>Run on 03/05/2016 11:11</t>
  </si>
  <si>
    <t>The following features in this workbook are not supported by earlier versions of Excel. These features may be lost or degraded when opening this workbook in an earlier version of Excel or if you save this workbook in an earlier file format.</t>
  </si>
  <si>
    <t>Minor loss of fidelity</t>
  </si>
  <si>
    <t># of occurrences</t>
  </si>
  <si>
    <t>Version</t>
  </si>
  <si>
    <t>Some cells or styles in this workbook contain formatting that is not supported by the selected file format. These formats will be converted to the closest format available.</t>
  </si>
  <si>
    <t>Excel 97-2003</t>
  </si>
  <si>
    <t>ในบริษัทร่วม</t>
  </si>
  <si>
    <t>การลงทุน</t>
  </si>
  <si>
    <t xml:space="preserve">    ผลกระทบจากการดำเนินงานที่ยกเลิก</t>
  </si>
  <si>
    <t>ส่วนแบ่งขาดทุนเบ็ดเสร็จอื่นของบริษัทร่วมและการร่วมค้า</t>
  </si>
  <si>
    <t>เงินสดและรายการเทียบเท่าเงินสด (ลดลง) เพิ่มขึ้นสุทธิ</t>
  </si>
  <si>
    <t>ภาษีเงินได้จากการดำเนินงานที่ยกเลิก</t>
  </si>
  <si>
    <t>กระแสเงินสดสุทธิ (ใช้ไปใน) ได้มาจากการดำเนินงาน</t>
  </si>
  <si>
    <t xml:space="preserve">กระแสเงินสดสุทธิ (ใช้ไปใน) ได้มาจากกิจกรรมดำเนินงาน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</si>
</sst>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3" formatCode="_-* #,##0.00_-;\-* #,##0.00_-;_-* &quot;-&quot;??_-;_-@_-"/>
    <numFmt numFmtId="164" formatCode="_(* #,##0_);_(* \(#,##0\);_(* &quot;-&quot;_);_(@_)"/>
    <numFmt numFmtId="165" formatCode="_(&quot;$&quot;* #,##0.00_);_(&quot;$&quot;* \(#,##0.00\);_(&quot;$&quot;* &quot;-&quot;??_);_(@_)"/>
    <numFmt numFmtId="166" formatCode="_(* #,##0.00_);_(* \(#,##0.00\);_(* &quot;-&quot;??_);_(@_)"/>
    <numFmt numFmtId="167" formatCode="_(* #,##0_);_(* \(#,##0\);_(* &quot;-&quot;??_);_(@_)"/>
    <numFmt numFmtId="168" formatCode="\-"/>
    <numFmt numFmtId="169" formatCode="_(* #,##0.000_);_(* \(#,##0.000\);_(* &quot;-&quot;???_);_(@_)"/>
    <numFmt numFmtId="170" formatCode="_(* #,##0_);_(* \(#,##0\);_(* &quot;-&quot;???_);_(@_)"/>
    <numFmt numFmtId="171" formatCode="_*#,###_-;\(#,###\)_-;_-* &quot;-&quot;??_-;_-@_-"/>
    <numFmt numFmtId="172" formatCode="#,##0;[Red]\(#,##0\)"/>
    <numFmt numFmtId="173" formatCode="_ * #,##0.00_ ;_ * \-#,##0.00_ ;_ * &quot;-&quot;??_ ;_ @_ "/>
    <numFmt numFmtId="174" formatCode="* \(#,##0\);* #,##0_);&quot;-&quot;??_);@"/>
    <numFmt numFmtId="175" formatCode="* #,##0_);* \(#,##0\);&quot;-&quot;??_);@"/>
    <numFmt numFmtId="176" formatCode="_(* #,##0.00_);_(* \(#,##0.00\);_(* &quot;-&quot;_);_(@_)"/>
    <numFmt numFmtId="177" formatCode="0.0000%"/>
    <numFmt numFmtId="178" formatCode="#,##0;\(#,##0\)"/>
    <numFmt numFmtId="179" formatCode="0.0%"/>
    <numFmt numFmtId="180" formatCode="\$#,##0.00;\(\$#,##0.00\)"/>
    <numFmt numFmtId="181" formatCode="\$#,##0;\(\$#,##0\)"/>
  </numFmts>
  <fonts count="37">
    <font>
      <sz val="14"/>
      <name val="AngsanaUPC"/>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4"/>
      <name val="Angsana New"/>
      <family val="1"/>
    </font>
    <font>
      <b/>
      <sz val="14"/>
      <name val="Angsana New"/>
      <family val="1"/>
    </font>
    <font>
      <sz val="14"/>
      <name val="AngsanaUPC"/>
      <family val="1"/>
    </font>
    <font>
      <sz val="10"/>
      <name val="Arial"/>
      <family val="2"/>
    </font>
    <font>
      <sz val="10"/>
      <name val="ApFont"/>
    </font>
    <font>
      <sz val="14"/>
      <name val="Angsana New"/>
      <family val="1"/>
      <charset val="222"/>
    </font>
    <font>
      <sz val="10"/>
      <name val="Times New Roman"/>
      <family val="1"/>
    </font>
    <font>
      <sz val="7"/>
      <name val="Small Fonts"/>
      <family val="2"/>
    </font>
    <font>
      <b/>
      <sz val="14"/>
      <name val="AngsanaUPC"/>
      <family val="1"/>
    </font>
    <font>
      <sz val="11"/>
      <color theme="1"/>
      <name val="Calibri"/>
      <family val="2"/>
      <charset val="222"/>
      <scheme val="minor"/>
    </font>
    <font>
      <sz val="14"/>
      <name val="AngsanaUPC"/>
      <family val="1"/>
    </font>
    <font>
      <b/>
      <sz val="16"/>
      <name val="Angsana New"/>
      <family val="1"/>
    </font>
    <font>
      <sz val="16"/>
      <name val="Angsana New"/>
      <family val="1"/>
    </font>
    <font>
      <b/>
      <sz val="15"/>
      <name val="Angsana New"/>
      <family val="1"/>
    </font>
    <font>
      <sz val="15"/>
      <name val="Angsana New"/>
      <family val="1"/>
    </font>
    <font>
      <i/>
      <sz val="15"/>
      <name val="Angsana New"/>
      <family val="1"/>
    </font>
    <font>
      <sz val="15"/>
      <color theme="1"/>
      <name val="Angsana New"/>
      <family val="1"/>
    </font>
    <font>
      <b/>
      <i/>
      <sz val="15"/>
      <name val="Angsana New"/>
      <family val="1"/>
    </font>
    <font>
      <i/>
      <sz val="14"/>
      <name val="Angsana New"/>
      <family val="1"/>
    </font>
    <font>
      <i/>
      <sz val="15"/>
      <color theme="1"/>
      <name val="Angsana New"/>
      <family val="1"/>
    </font>
    <font>
      <b/>
      <sz val="15"/>
      <color theme="1"/>
      <name val="Angsana New"/>
      <family val="1"/>
    </font>
    <font>
      <b/>
      <i/>
      <sz val="14"/>
      <name val="Angsana New"/>
      <family val="1"/>
    </font>
    <font>
      <b/>
      <i/>
      <sz val="15"/>
      <color theme="1"/>
      <name val="Angsana New"/>
      <family val="1"/>
    </font>
    <font>
      <b/>
      <u/>
      <sz val="15"/>
      <name val="Angsana New"/>
      <family val="1"/>
    </font>
    <font>
      <u/>
      <sz val="15"/>
      <name val="Angsana New"/>
      <family val="1"/>
    </font>
    <font>
      <sz val="16"/>
      <name val="Arial"/>
      <family val="2"/>
    </font>
    <font>
      <sz val="15"/>
      <name val="Arial"/>
      <family val="2"/>
    </font>
    <font>
      <sz val="15"/>
      <name val="AngsanaUPC"/>
      <family val="1"/>
    </font>
    <font>
      <sz val="16"/>
      <color theme="1"/>
      <name val="Angsana New"/>
      <family val="1"/>
    </font>
    <font>
      <sz val="10"/>
      <name val="Arial"/>
      <family val="2"/>
    </font>
    <font>
      <sz val="15"/>
      <color theme="0"/>
      <name val="Angsana New"/>
      <family val="1"/>
    </font>
  </fonts>
  <fills count="2">
    <fill>
      <patternFill patternType="none"/>
    </fill>
    <fill>
      <patternFill patternType="gray125"/>
    </fill>
  </fills>
  <borders count="10">
    <border>
      <left/>
      <right/>
      <top/>
      <bottom/>
      <diagonal/>
    </border>
    <border>
      <left/>
      <right/>
      <top style="thin">
        <color indexed="64"/>
      </top>
      <bottom/>
      <diagonal/>
    </border>
    <border>
      <left/>
      <right/>
      <top style="thin">
        <color indexed="64"/>
      </top>
      <bottom style="double">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n">
        <color rgb="FF000000"/>
      </bottom>
      <diagonal/>
    </border>
  </borders>
  <cellStyleXfs count="100">
    <xf numFmtId="0" fontId="0" fillId="0" borderId="0"/>
    <xf numFmtId="166" fontId="8" fillId="0" borderId="0" applyFont="0" applyFill="0" applyBorder="0" applyAlignment="0" applyProtection="0"/>
    <xf numFmtId="166" fontId="8" fillId="0" borderId="0" applyFont="0" applyFill="0" applyBorder="0" applyAlignment="0" applyProtection="0"/>
    <xf numFmtId="166" fontId="9"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4" fontId="10" fillId="0" borderId="0" applyFont="0" applyFill="0" applyBorder="0" applyAlignment="0" applyProtection="0"/>
    <xf numFmtId="166" fontId="9" fillId="0" borderId="0" applyFont="0" applyFill="0" applyBorder="0" applyAlignment="0" applyProtection="0"/>
    <xf numFmtId="173" fontId="12" fillId="0" borderId="0" applyFont="0" applyFill="0" applyBorder="0" applyAlignment="0" applyProtection="0"/>
    <xf numFmtId="4" fontId="10" fillId="0" borderId="0" applyFont="0" applyFill="0" applyBorder="0" applyAlignment="0" applyProtection="0"/>
    <xf numFmtId="174" fontId="12" fillId="0" borderId="0" applyFill="0" applyBorder="0" applyProtection="0"/>
    <xf numFmtId="174" fontId="12" fillId="0" borderId="1" applyFill="0" applyProtection="0"/>
    <xf numFmtId="174" fontId="12" fillId="0" borderId="2" applyFill="0" applyProtection="0"/>
    <xf numFmtId="175" fontId="12" fillId="0" borderId="0" applyFill="0" applyBorder="0" applyProtection="0"/>
    <xf numFmtId="175" fontId="12" fillId="0" borderId="1" applyFill="0" applyProtection="0"/>
    <xf numFmtId="175" fontId="12" fillId="0" borderId="2" applyFill="0" applyProtection="0"/>
    <xf numFmtId="37" fontId="13" fillId="0" borderId="0"/>
    <xf numFmtId="0" fontId="8" fillId="0" borderId="0"/>
    <xf numFmtId="0" fontId="8" fillId="0" borderId="0"/>
    <xf numFmtId="0" fontId="11" fillId="0" borderId="0"/>
    <xf numFmtId="0" fontId="8" fillId="0" borderId="0"/>
    <xf numFmtId="0" fontId="8" fillId="0" borderId="0"/>
    <xf numFmtId="0" fontId="8" fillId="0" borderId="0"/>
    <xf numFmtId="0" fontId="9" fillId="0" borderId="0"/>
    <xf numFmtId="0" fontId="9" fillId="0" borderId="0"/>
    <xf numFmtId="0" fontId="9" fillId="0" borderId="0"/>
    <xf numFmtId="0" fontId="8" fillId="0" borderId="0"/>
    <xf numFmtId="0" fontId="8"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5" fillId="0" borderId="0"/>
    <xf numFmtId="9" fontId="16" fillId="0" borderId="0" applyFont="0" applyFill="0" applyBorder="0" applyAlignment="0" applyProtection="0"/>
    <xf numFmtId="0" fontId="5" fillId="0" borderId="0"/>
    <xf numFmtId="0" fontId="20" fillId="0" borderId="0"/>
    <xf numFmtId="0" fontId="4" fillId="0" borderId="0"/>
    <xf numFmtId="0" fontId="3" fillId="0" borderId="0"/>
    <xf numFmtId="0" fontId="2" fillId="0" borderId="0"/>
    <xf numFmtId="9" fontId="8" fillId="0" borderId="0" applyFont="0" applyFill="0" applyBorder="0" applyAlignment="0" applyProtection="0"/>
    <xf numFmtId="0" fontId="35" fillId="0" borderId="0"/>
    <xf numFmtId="0" fontId="9" fillId="0" borderId="0"/>
    <xf numFmtId="37" fontId="9" fillId="0" borderId="0"/>
    <xf numFmtId="166" fontId="8" fillId="0" borderId="0" applyFont="0" applyFill="0" applyBorder="0" applyAlignment="0" applyProtection="0"/>
    <xf numFmtId="0" fontId="8" fillId="0" borderId="0"/>
    <xf numFmtId="4" fontId="10" fillId="0" borderId="0" applyFont="0" applyFill="0" applyBorder="0" applyAlignment="0" applyProtection="0"/>
    <xf numFmtId="0" fontId="8" fillId="0" borderId="0"/>
    <xf numFmtId="166" fontId="9"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9" fillId="0" borderId="0"/>
    <xf numFmtId="166" fontId="1" fillId="0" borderId="0" applyFont="0" applyFill="0" applyBorder="0" applyAlignment="0" applyProtection="0"/>
    <xf numFmtId="0" fontId="9" fillId="0" borderId="0"/>
    <xf numFmtId="43" fontId="15" fillId="0" borderId="0" applyFont="0" applyFill="0" applyBorder="0" applyAlignment="0" applyProtection="0"/>
    <xf numFmtId="9" fontId="15" fillId="0" borderId="0" applyFont="0" applyFill="0" applyBorder="0" applyAlignment="0" applyProtection="0"/>
    <xf numFmtId="9" fontId="9" fillId="0" borderId="0" applyFont="0" applyFill="0" applyBorder="0" applyAlignment="0" applyProtection="0"/>
    <xf numFmtId="166" fontId="9" fillId="0" borderId="0" applyFont="0" applyFill="0" applyBorder="0" applyAlignment="0" applyProtection="0"/>
    <xf numFmtId="0" fontId="9" fillId="0" borderId="0"/>
    <xf numFmtId="0" fontId="8" fillId="0" borderId="0"/>
    <xf numFmtId="0" fontId="1" fillId="0" borderId="0"/>
    <xf numFmtId="166" fontId="1" fillId="0" borderId="0" applyFont="0" applyFill="0" applyBorder="0" applyAlignment="0" applyProtection="0"/>
    <xf numFmtId="0" fontId="1" fillId="0" borderId="0"/>
    <xf numFmtId="9" fontId="1"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1" fillId="0" borderId="0" applyFont="0" applyFill="0" applyBorder="0" applyAlignment="0" applyProtection="0"/>
    <xf numFmtId="0" fontId="9" fillId="0" borderId="0"/>
    <xf numFmtId="166" fontId="1" fillId="0" borderId="0" applyFont="0" applyFill="0" applyBorder="0" applyAlignment="0" applyProtection="0"/>
    <xf numFmtId="165" fontId="1" fillId="0" borderId="0" applyFont="0" applyFill="0" applyBorder="0" applyAlignment="0" applyProtection="0"/>
    <xf numFmtId="0" fontId="1" fillId="0" borderId="0"/>
    <xf numFmtId="9" fontId="9" fillId="0" borderId="0" applyFont="0" applyFill="0" applyBorder="0" applyAlignment="0" applyProtection="0"/>
    <xf numFmtId="0" fontId="1" fillId="0" borderId="0"/>
    <xf numFmtId="166" fontId="1" fillId="0" borderId="0" applyFont="0" applyFill="0" applyBorder="0" applyAlignment="0" applyProtection="0"/>
    <xf numFmtId="9" fontId="1" fillId="0" borderId="0" applyFont="0" applyFill="0" applyBorder="0" applyAlignment="0" applyProtection="0"/>
    <xf numFmtId="0" fontId="11" fillId="0" borderId="0"/>
    <xf numFmtId="178" fontId="12" fillId="0" borderId="0"/>
    <xf numFmtId="180" fontId="12" fillId="0" borderId="0"/>
    <xf numFmtId="181" fontId="12" fillId="0" borderId="0"/>
    <xf numFmtId="0" fontId="8" fillId="0" borderId="0"/>
    <xf numFmtId="0" fontId="8" fillId="0" borderId="0"/>
    <xf numFmtId="0" fontId="11" fillId="0" borderId="0"/>
    <xf numFmtId="0" fontId="11" fillId="0" borderId="0"/>
    <xf numFmtId="9"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9" fillId="0" borderId="0"/>
    <xf numFmtId="0" fontId="9" fillId="0" borderId="0"/>
    <xf numFmtId="0" fontId="9" fillId="0" borderId="0"/>
    <xf numFmtId="0" fontId="9" fillId="0" borderId="0"/>
  </cellStyleXfs>
  <cellXfs count="286">
    <xf numFmtId="0" fontId="0" fillId="0" borderId="0" xfId="0"/>
    <xf numFmtId="172" fontId="6" fillId="0" borderId="0" xfId="5" applyNumberFormat="1" applyFont="1" applyFill="1" applyBorder="1" applyAlignment="1">
      <alignment vertical="center"/>
    </xf>
    <xf numFmtId="0" fontId="14" fillId="0" borderId="0" xfId="0" applyFont="1" applyAlignment="1">
      <alignment vertical="top" wrapText="1"/>
    </xf>
    <xf numFmtId="0" fontId="0" fillId="0" borderId="0" xfId="0"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14" fillId="0" borderId="0" xfId="0" applyFont="1" applyAlignment="1">
      <alignment horizontal="center" vertical="top" wrapText="1"/>
    </xf>
    <xf numFmtId="0" fontId="0" fillId="0" borderId="0" xfId="0"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164" fontId="6" fillId="0" borderId="0" xfId="1" applyNumberFormat="1" applyFont="1" applyFill="1" applyBorder="1" applyAlignment="1">
      <alignment horizontal="center" vertical="center"/>
    </xf>
    <xf numFmtId="167" fontId="6" fillId="0" borderId="0" xfId="1" applyNumberFormat="1" applyFont="1" applyFill="1" applyBorder="1" applyAlignment="1">
      <alignment vertical="center"/>
    </xf>
    <xf numFmtId="0" fontId="6" fillId="0" borderId="0" xfId="17" applyFont="1" applyAlignment="1">
      <alignment vertical="center"/>
    </xf>
    <xf numFmtId="0" fontId="6" fillId="0" borderId="0" xfId="22" applyFont="1" applyAlignment="1">
      <alignment vertical="center"/>
    </xf>
    <xf numFmtId="0" fontId="17" fillId="0" borderId="0" xfId="17" applyFont="1" applyAlignment="1">
      <alignment vertical="center"/>
    </xf>
    <xf numFmtId="0" fontId="18" fillId="0" borderId="0" xfId="17" applyFont="1" applyAlignment="1">
      <alignment vertical="center"/>
    </xf>
    <xf numFmtId="0" fontId="20" fillId="0" borderId="0" xfId="17" applyFont="1" applyAlignment="1">
      <alignment vertical="center"/>
    </xf>
    <xf numFmtId="0" fontId="19" fillId="0" borderId="0" xfId="17" applyFont="1" applyAlignment="1">
      <alignment vertical="center"/>
    </xf>
    <xf numFmtId="0" fontId="21" fillId="0" borderId="0" xfId="17" applyFont="1" applyAlignment="1">
      <alignment vertical="center"/>
    </xf>
    <xf numFmtId="0" fontId="20" fillId="0" borderId="0" xfId="17" applyFont="1" applyAlignment="1">
      <alignment horizontal="center" vertical="center"/>
    </xf>
    <xf numFmtId="0" fontId="21" fillId="0" borderId="0" xfId="17" applyFont="1" applyAlignment="1">
      <alignment horizontal="center" vertical="center"/>
    </xf>
    <xf numFmtId="0" fontId="22" fillId="0" borderId="0" xfId="17" applyFont="1" applyAlignment="1">
      <alignment horizontal="center" vertical="center"/>
    </xf>
    <xf numFmtId="0" fontId="23" fillId="0" borderId="0" xfId="17" applyFont="1" applyAlignment="1">
      <alignment horizontal="center" vertical="center"/>
    </xf>
    <xf numFmtId="0" fontId="23" fillId="0" borderId="0" xfId="17" applyFont="1" applyAlignment="1">
      <alignment vertical="center"/>
    </xf>
    <xf numFmtId="37" fontId="20" fillId="0" borderId="0" xfId="17" applyNumberFormat="1" applyFont="1" applyAlignment="1">
      <alignment vertical="center"/>
    </xf>
    <xf numFmtId="167" fontId="20" fillId="0" borderId="0" xfId="1" applyNumberFormat="1" applyFont="1" applyFill="1" applyAlignment="1">
      <alignment horizontal="right" vertical="center"/>
    </xf>
    <xf numFmtId="0" fontId="20" fillId="0" borderId="0" xfId="17" applyFont="1" applyAlignment="1">
      <alignment vertical="top"/>
    </xf>
    <xf numFmtId="167" fontId="20" fillId="0" borderId="0" xfId="1" applyNumberFormat="1" applyFont="1" applyFill="1" applyBorder="1" applyAlignment="1">
      <alignment horizontal="right" vertical="center"/>
    </xf>
    <xf numFmtId="167" fontId="20" fillId="0" borderId="7" xfId="1" applyNumberFormat="1" applyFont="1" applyFill="1" applyBorder="1" applyAlignment="1">
      <alignment horizontal="right" vertical="center"/>
    </xf>
    <xf numFmtId="0" fontId="21" fillId="0" borderId="0" xfId="17" applyFont="1" applyAlignment="1">
      <alignment horizontal="center" vertical="top"/>
    </xf>
    <xf numFmtId="0" fontId="20" fillId="0" borderId="0" xfId="17" applyFont="1" applyAlignment="1">
      <alignment horizontal="center" vertical="top"/>
    </xf>
    <xf numFmtId="167" fontId="20" fillId="0" borderId="0" xfId="1" applyNumberFormat="1" applyFont="1" applyFill="1" applyAlignment="1">
      <alignment horizontal="right" vertical="top"/>
    </xf>
    <xf numFmtId="167" fontId="19" fillId="0" borderId="7" xfId="1" applyNumberFormat="1" applyFont="1" applyFill="1" applyBorder="1" applyAlignment="1">
      <alignment horizontal="right" vertical="center"/>
    </xf>
    <xf numFmtId="167" fontId="19" fillId="0" borderId="0" xfId="1" applyNumberFormat="1" applyFont="1" applyFill="1" applyAlignment="1">
      <alignment horizontal="right" vertical="center"/>
    </xf>
    <xf numFmtId="167" fontId="20" fillId="0" borderId="0" xfId="1" applyNumberFormat="1" applyFont="1" applyFill="1" applyAlignment="1">
      <alignment vertical="center"/>
    </xf>
    <xf numFmtId="167" fontId="20" fillId="0" borderId="0" xfId="1" applyNumberFormat="1" applyFont="1" applyFill="1" applyBorder="1" applyAlignment="1">
      <alignment vertical="center"/>
    </xf>
    <xf numFmtId="167" fontId="20" fillId="0" borderId="0" xfId="1" applyNumberFormat="1" applyFont="1" applyFill="1" applyAlignment="1">
      <alignment horizontal="left" vertical="center" indent="1"/>
    </xf>
    <xf numFmtId="0" fontId="21" fillId="0" borderId="0" xfId="22" applyFont="1" applyAlignment="1">
      <alignment horizontal="center" vertical="center"/>
    </xf>
    <xf numFmtId="167" fontId="19" fillId="0" borderId="7" xfId="1" applyNumberFormat="1" applyFont="1" applyFill="1" applyBorder="1" applyAlignment="1">
      <alignment vertical="center"/>
    </xf>
    <xf numFmtId="167" fontId="19" fillId="0" borderId="0" xfId="1" applyNumberFormat="1" applyFont="1" applyFill="1" applyAlignment="1">
      <alignment vertical="center"/>
    </xf>
    <xf numFmtId="167" fontId="19" fillId="0" borderId="0" xfId="1" applyNumberFormat="1" applyFont="1" applyFill="1" applyBorder="1" applyAlignment="1">
      <alignment vertical="center"/>
    </xf>
    <xf numFmtId="167" fontId="19" fillId="0" borderId="8" xfId="1" applyNumberFormat="1" applyFont="1" applyFill="1" applyBorder="1" applyAlignment="1">
      <alignment vertical="center"/>
    </xf>
    <xf numFmtId="167" fontId="20" fillId="0" borderId="0" xfId="17" applyNumberFormat="1" applyFont="1" applyAlignment="1">
      <alignment vertical="center"/>
    </xf>
    <xf numFmtId="167" fontId="20" fillId="0" borderId="0" xfId="1" applyNumberFormat="1" applyFont="1" applyFill="1" applyAlignment="1">
      <alignment horizontal="center" vertical="center"/>
    </xf>
    <xf numFmtId="0" fontId="20" fillId="0" borderId="0" xfId="22" applyFont="1" applyAlignment="1">
      <alignment horizontal="center" vertical="center"/>
    </xf>
    <xf numFmtId="167" fontId="19" fillId="0" borderId="7" xfId="1" applyNumberFormat="1" applyFont="1" applyFill="1" applyBorder="1" applyAlignment="1">
      <alignment horizontal="center" vertical="center"/>
    </xf>
    <xf numFmtId="167" fontId="19" fillId="0" borderId="0" xfId="1" applyNumberFormat="1" applyFont="1" applyFill="1" applyBorder="1" applyAlignment="1">
      <alignment horizontal="center" vertical="center"/>
    </xf>
    <xf numFmtId="37" fontId="20" fillId="0" borderId="0" xfId="17" applyNumberFormat="1" applyFont="1" applyAlignment="1">
      <alignment horizontal="right" vertical="center"/>
    </xf>
    <xf numFmtId="170" fontId="20" fillId="0" borderId="6" xfId="17" applyNumberFormat="1" applyFont="1" applyBorder="1" applyAlignment="1">
      <alignment horizontal="right" vertical="center"/>
    </xf>
    <xf numFmtId="167" fontId="20" fillId="0" borderId="6" xfId="1" applyNumberFormat="1" applyFont="1" applyFill="1" applyBorder="1" applyAlignment="1">
      <alignment vertical="center"/>
    </xf>
    <xf numFmtId="167" fontId="19" fillId="0" borderId="6" xfId="1" applyNumberFormat="1" applyFont="1" applyFill="1" applyBorder="1" applyAlignment="1">
      <alignment horizontal="center" vertical="center"/>
    </xf>
    <xf numFmtId="166" fontId="21" fillId="0" borderId="0" xfId="1" applyFont="1" applyFill="1" applyAlignment="1">
      <alignment horizontal="center" vertical="center"/>
    </xf>
    <xf numFmtId="177" fontId="21" fillId="0" borderId="0" xfId="37" applyNumberFormat="1" applyFont="1" applyFill="1" applyAlignment="1">
      <alignment horizontal="center" vertical="center"/>
    </xf>
    <xf numFmtId="167" fontId="20" fillId="0" borderId="8" xfId="1" applyNumberFormat="1" applyFont="1" applyFill="1" applyBorder="1" applyAlignment="1">
      <alignment vertical="center"/>
    </xf>
    <xf numFmtId="0" fontId="19" fillId="0" borderId="0" xfId="17" applyFont="1" applyAlignment="1">
      <alignment horizontal="center" vertical="center"/>
    </xf>
    <xf numFmtId="0" fontId="20" fillId="0" borderId="0" xfId="17" applyFont="1" applyAlignment="1">
      <alignment horizontal="left" vertical="center"/>
    </xf>
    <xf numFmtId="0" fontId="19" fillId="0" borderId="0" xfId="17" applyFont="1" applyAlignment="1">
      <alignment horizontal="right" vertical="center"/>
    </xf>
    <xf numFmtId="0" fontId="22" fillId="0" borderId="0" xfId="0" applyFont="1" applyAlignment="1">
      <alignment horizontal="center" vertical="center"/>
    </xf>
    <xf numFmtId="0" fontId="22" fillId="0" borderId="0" xfId="0" applyFont="1" applyAlignment="1">
      <alignment vertical="center"/>
    </xf>
    <xf numFmtId="0" fontId="17" fillId="0" borderId="0" xfId="22" applyFont="1" applyAlignment="1">
      <alignment vertical="center"/>
    </xf>
    <xf numFmtId="38" fontId="6" fillId="0" borderId="0" xfId="22" applyNumberFormat="1" applyFont="1" applyAlignment="1">
      <alignment horizontal="center" vertical="center"/>
    </xf>
    <xf numFmtId="0" fontId="6" fillId="0" borderId="0" xfId="22" applyFont="1" applyAlignment="1">
      <alignment horizontal="center" vertical="center"/>
    </xf>
    <xf numFmtId="0" fontId="18" fillId="0" borderId="0" xfId="22" applyFont="1" applyAlignment="1">
      <alignment vertical="center"/>
    </xf>
    <xf numFmtId="0" fontId="19" fillId="0" borderId="0" xfId="17" applyFont="1" applyAlignment="1">
      <alignment horizontal="centerContinuous" vertical="center"/>
    </xf>
    <xf numFmtId="0" fontId="29" fillId="0" borderId="0" xfId="17" applyFont="1" applyAlignment="1">
      <alignment horizontal="center" vertical="center"/>
    </xf>
    <xf numFmtId="0" fontId="6" fillId="0" borderId="0" xfId="17" applyFont="1" applyAlignment="1">
      <alignment horizontal="center"/>
    </xf>
    <xf numFmtId="0" fontId="6" fillId="0" borderId="0" xfId="17" applyFont="1"/>
    <xf numFmtId="0" fontId="20" fillId="0" borderId="0" xfId="17" applyFont="1" applyAlignment="1">
      <alignment horizontal="centerContinuous" vertical="center"/>
    </xf>
    <xf numFmtId="0" fontId="20" fillId="0" borderId="0" xfId="22" applyFont="1" applyAlignment="1">
      <alignment horizontal="center" wrapText="1"/>
    </xf>
    <xf numFmtId="0" fontId="30" fillId="0" borderId="0" xfId="17" applyFont="1" applyAlignment="1">
      <alignment horizontal="center" vertical="center"/>
    </xf>
    <xf numFmtId="38" fontId="20" fillId="0" borderId="0" xfId="17" applyNumberFormat="1" applyFont="1" applyAlignment="1">
      <alignment horizontal="center" vertical="center"/>
    </xf>
    <xf numFmtId="38" fontId="20" fillId="0" borderId="0" xfId="17" applyNumberFormat="1" applyFont="1" applyAlignment="1">
      <alignment vertical="center"/>
    </xf>
    <xf numFmtId="2" fontId="6" fillId="0" borderId="0" xfId="17" applyNumberFormat="1" applyFont="1" applyAlignment="1">
      <alignment horizontal="center" wrapText="1"/>
    </xf>
    <xf numFmtId="0" fontId="25" fillId="0" borderId="0" xfId="17" applyFont="1" applyAlignment="1">
      <alignment horizontal="center" vertical="center"/>
    </xf>
    <xf numFmtId="38" fontId="20" fillId="0" borderId="0" xfId="22" applyNumberFormat="1" applyFont="1" applyAlignment="1">
      <alignment horizontal="center" vertical="center"/>
    </xf>
    <xf numFmtId="0" fontId="19" fillId="0" borderId="0" xfId="22" applyFont="1" applyAlignment="1">
      <alignment vertical="center"/>
    </xf>
    <xf numFmtId="164" fontId="21" fillId="0" borderId="0" xfId="1" applyNumberFormat="1" applyFont="1" applyFill="1" applyBorder="1" applyAlignment="1">
      <alignment horizontal="center" vertical="center"/>
    </xf>
    <xf numFmtId="164" fontId="19" fillId="0" borderId="0" xfId="1" applyNumberFormat="1" applyFont="1" applyFill="1" applyBorder="1" applyAlignment="1">
      <alignment horizontal="right" vertical="center"/>
    </xf>
    <xf numFmtId="164" fontId="20" fillId="0" borderId="0" xfId="1" applyNumberFormat="1" applyFont="1" applyFill="1" applyBorder="1" applyAlignment="1">
      <alignment horizontal="right" vertical="center"/>
    </xf>
    <xf numFmtId="0" fontId="20" fillId="0" borderId="0" xfId="22" applyFont="1" applyAlignment="1">
      <alignment vertical="center"/>
    </xf>
    <xf numFmtId="164" fontId="20" fillId="0" borderId="0" xfId="1" applyNumberFormat="1" applyFont="1" applyFill="1" applyBorder="1" applyAlignment="1">
      <alignment vertical="center"/>
    </xf>
    <xf numFmtId="164" fontId="19" fillId="0" borderId="2" xfId="1" applyNumberFormat="1" applyFont="1" applyFill="1" applyBorder="1" applyAlignment="1">
      <alignment horizontal="center" vertical="center"/>
    </xf>
    <xf numFmtId="164" fontId="19" fillId="0" borderId="0" xfId="1" applyNumberFormat="1" applyFont="1" applyFill="1" applyBorder="1" applyAlignment="1">
      <alignment vertical="center"/>
    </xf>
    <xf numFmtId="164" fontId="19" fillId="0" borderId="0" xfId="1" applyNumberFormat="1" applyFont="1" applyFill="1" applyAlignment="1">
      <alignment vertical="center"/>
    </xf>
    <xf numFmtId="164" fontId="19" fillId="0" borderId="0" xfId="1" applyNumberFormat="1" applyFont="1" applyFill="1" applyBorder="1" applyAlignment="1">
      <alignment horizontal="center" vertical="center"/>
    </xf>
    <xf numFmtId="167" fontId="20" fillId="0" borderId="1" xfId="1" applyNumberFormat="1" applyFont="1" applyFill="1" applyBorder="1" applyAlignment="1">
      <alignment vertical="center"/>
    </xf>
    <xf numFmtId="0" fontId="23" fillId="0" borderId="0" xfId="22" applyFont="1" applyAlignment="1">
      <alignment vertical="center"/>
    </xf>
    <xf numFmtId="167" fontId="19" fillId="0" borderId="2" xfId="1" applyNumberFormat="1" applyFont="1" applyFill="1" applyBorder="1" applyAlignment="1">
      <alignment vertical="center"/>
    </xf>
    <xf numFmtId="169" fontId="6" fillId="0" borderId="0" xfId="1" applyNumberFormat="1" applyFont="1" applyFill="1" applyBorder="1" applyAlignment="1">
      <alignment horizontal="center" vertical="center"/>
    </xf>
    <xf numFmtId="170" fontId="7" fillId="0" borderId="0" xfId="1" applyNumberFormat="1" applyFont="1" applyFill="1" applyBorder="1" applyAlignment="1">
      <alignment horizontal="center" vertical="center"/>
    </xf>
    <xf numFmtId="0" fontId="31" fillId="0" borderId="0" xfId="23" applyFont="1"/>
    <xf numFmtId="0" fontId="19" fillId="0" borderId="0" xfId="35" applyFont="1" applyAlignment="1">
      <alignment vertical="center"/>
    </xf>
    <xf numFmtId="0" fontId="23" fillId="0" borderId="0" xfId="35" applyFont="1" applyAlignment="1">
      <alignment horizontal="center" vertical="center"/>
    </xf>
    <xf numFmtId="0" fontId="19" fillId="0" borderId="0" xfId="35" applyFont="1" applyAlignment="1">
      <alignment horizontal="right" vertical="center"/>
    </xf>
    <xf numFmtId="0" fontId="32" fillId="0" borderId="0" xfId="23" applyFont="1"/>
    <xf numFmtId="0" fontId="23" fillId="0" borderId="0" xfId="35" applyFont="1" applyAlignment="1">
      <alignment vertical="center"/>
    </xf>
    <xf numFmtId="171" fontId="20" fillId="0" borderId="0" xfId="35" applyNumberFormat="1" applyFont="1" applyAlignment="1">
      <alignment horizontal="right" vertical="center"/>
    </xf>
    <xf numFmtId="0" fontId="9" fillId="0" borderId="0" xfId="23"/>
    <xf numFmtId="0" fontId="21" fillId="0" borderId="0" xfId="35" applyFont="1" applyAlignment="1">
      <alignment vertical="center"/>
    </xf>
    <xf numFmtId="0" fontId="20" fillId="0" borderId="0" xfId="35" applyFont="1" applyAlignment="1">
      <alignment horizontal="center" vertical="center"/>
    </xf>
    <xf numFmtId="164" fontId="20" fillId="0" borderId="0" xfId="5" applyNumberFormat="1" applyFont="1" applyFill="1" applyAlignment="1">
      <alignment horizontal="right" vertical="center"/>
    </xf>
    <xf numFmtId="164" fontId="20" fillId="0" borderId="0" xfId="35" applyNumberFormat="1" applyFont="1" applyAlignment="1">
      <alignment horizontal="right" vertical="center"/>
    </xf>
    <xf numFmtId="164" fontId="20" fillId="0" borderId="0" xfId="1" applyNumberFormat="1" applyFont="1" applyFill="1" applyAlignment="1">
      <alignment vertical="center"/>
    </xf>
    <xf numFmtId="169" fontId="20" fillId="0" borderId="0" xfId="6" applyNumberFormat="1" applyFont="1" applyFill="1" applyAlignment="1">
      <alignment horizontal="center" vertical="center"/>
    </xf>
    <xf numFmtId="0" fontId="20" fillId="0" borderId="0" xfId="35" applyFont="1" applyAlignment="1">
      <alignment vertical="top"/>
    </xf>
    <xf numFmtId="164" fontId="20" fillId="0" borderId="0" xfId="4" applyNumberFormat="1" applyFont="1" applyFill="1" applyAlignment="1">
      <alignment vertical="center"/>
    </xf>
    <xf numFmtId="0" fontId="20" fillId="0" borderId="0" xfId="35" applyFont="1" applyAlignment="1">
      <alignment horizontal="left" vertical="center" indent="1"/>
    </xf>
    <xf numFmtId="164" fontId="32" fillId="0" borderId="0" xfId="23" applyNumberFormat="1" applyFont="1"/>
    <xf numFmtId="164" fontId="20" fillId="0" borderId="1" xfId="35" applyNumberFormat="1" applyFont="1" applyBorder="1" applyAlignment="1">
      <alignment horizontal="right" vertical="center"/>
    </xf>
    <xf numFmtId="170" fontId="20" fillId="0" borderId="1" xfId="6" applyNumberFormat="1" applyFont="1" applyFill="1" applyBorder="1" applyAlignment="1">
      <alignment horizontal="center" vertical="center"/>
    </xf>
    <xf numFmtId="49" fontId="20" fillId="0" borderId="0" xfId="35" applyNumberFormat="1" applyFont="1" applyAlignment="1">
      <alignment vertical="center"/>
    </xf>
    <xf numFmtId="49" fontId="20" fillId="0" borderId="0" xfId="35" applyNumberFormat="1" applyFont="1" applyAlignment="1">
      <alignment horizontal="center" vertical="center"/>
    </xf>
    <xf numFmtId="169" fontId="20" fillId="0" borderId="0" xfId="6" applyNumberFormat="1" applyFont="1" applyFill="1" applyBorder="1" applyAlignment="1">
      <alignment horizontal="center" vertical="center"/>
    </xf>
    <xf numFmtId="164" fontId="19" fillId="0" borderId="7" xfId="35" applyNumberFormat="1" applyFont="1" applyBorder="1" applyAlignment="1">
      <alignment horizontal="right" vertical="center"/>
    </xf>
    <xf numFmtId="164" fontId="19" fillId="0" borderId="0" xfId="35" applyNumberFormat="1" applyFont="1" applyAlignment="1">
      <alignment horizontal="right" vertical="center"/>
    </xf>
    <xf numFmtId="170" fontId="19" fillId="0" borderId="7" xfId="6" applyNumberFormat="1" applyFont="1" applyFill="1" applyBorder="1" applyAlignment="1">
      <alignment horizontal="center" vertical="center"/>
    </xf>
    <xf numFmtId="0" fontId="6" fillId="0" borderId="0" xfId="35" applyFont="1" applyAlignment="1">
      <alignment vertical="center"/>
    </xf>
    <xf numFmtId="0" fontId="24" fillId="0" borderId="0" xfId="35" applyFont="1" applyAlignment="1">
      <alignment horizontal="center" vertical="center"/>
    </xf>
    <xf numFmtId="172" fontId="6" fillId="0" borderId="0" xfId="35" applyNumberFormat="1" applyFont="1" applyAlignment="1">
      <alignment vertical="center"/>
    </xf>
    <xf numFmtId="178" fontId="6" fillId="0" borderId="0" xfId="35" applyNumberFormat="1" applyFont="1" applyAlignment="1">
      <alignment horizontal="right" vertical="center"/>
    </xf>
    <xf numFmtId="0" fontId="7" fillId="0" borderId="0" xfId="35" applyFont="1" applyAlignment="1">
      <alignment vertical="center"/>
    </xf>
    <xf numFmtId="0" fontId="27" fillId="0" borderId="0" xfId="35" applyFont="1" applyAlignment="1">
      <alignment horizontal="center" vertical="center"/>
    </xf>
    <xf numFmtId="0" fontId="7" fillId="0" borderId="0" xfId="35" applyFont="1" applyAlignment="1">
      <alignment horizontal="right" vertical="center"/>
    </xf>
    <xf numFmtId="37" fontId="20" fillId="0" borderId="0" xfId="35" applyNumberFormat="1" applyFont="1" applyAlignment="1">
      <alignment vertical="center"/>
    </xf>
    <xf numFmtId="0" fontId="6" fillId="0" borderId="0" xfId="23" applyFont="1"/>
    <xf numFmtId="0" fontId="20" fillId="0" borderId="0" xfId="27" applyFont="1" applyAlignment="1">
      <alignment vertical="center"/>
    </xf>
    <xf numFmtId="167" fontId="20" fillId="0" borderId="0" xfId="1" applyNumberFormat="1" applyFont="1" applyAlignment="1">
      <alignment horizontal="right" vertical="center"/>
    </xf>
    <xf numFmtId="0" fontId="20" fillId="0" borderId="0" xfId="27" applyFont="1" applyAlignment="1">
      <alignment horizontal="center" vertical="center"/>
    </xf>
    <xf numFmtId="0" fontId="20" fillId="0" borderId="0" xfId="33" applyFont="1" applyAlignment="1">
      <alignment horizontal="center" vertical="center"/>
    </xf>
    <xf numFmtId="0" fontId="20" fillId="0" borderId="0" xfId="23" applyFont="1"/>
    <xf numFmtId="37" fontId="20" fillId="0" borderId="0" xfId="4" applyNumberFormat="1" applyFont="1" applyFill="1" applyBorder="1" applyAlignment="1">
      <alignment vertical="center"/>
    </xf>
    <xf numFmtId="164" fontId="20" fillId="0" borderId="6" xfId="1" applyNumberFormat="1" applyFont="1" applyFill="1" applyBorder="1" applyAlignment="1">
      <alignment vertical="center"/>
    </xf>
    <xf numFmtId="167" fontId="20" fillId="0" borderId="0" xfId="1" applyNumberFormat="1" applyFont="1" applyFill="1" applyBorder="1" applyAlignment="1">
      <alignment horizontal="center" vertical="center"/>
    </xf>
    <xf numFmtId="167" fontId="19" fillId="0" borderId="1" xfId="1" applyNumberFormat="1" applyFont="1" applyFill="1" applyBorder="1" applyAlignment="1">
      <alignment horizontal="center" vertical="center"/>
    </xf>
    <xf numFmtId="167" fontId="19" fillId="0" borderId="2" xfId="1" applyNumberFormat="1" applyFont="1" applyFill="1" applyBorder="1" applyAlignment="1">
      <alignment horizontal="center" vertical="center"/>
    </xf>
    <xf numFmtId="164" fontId="19" fillId="0" borderId="0" xfId="5" applyNumberFormat="1" applyFont="1" applyFill="1" applyAlignment="1">
      <alignment horizontal="right" vertical="center"/>
    </xf>
    <xf numFmtId="164" fontId="19" fillId="0" borderId="2" xfId="1" applyNumberFormat="1" applyFont="1" applyFill="1" applyBorder="1" applyAlignment="1">
      <alignment vertical="center"/>
    </xf>
    <xf numFmtId="166" fontId="20" fillId="0" borderId="0" xfId="1" applyFont="1" applyFill="1" applyBorder="1" applyAlignment="1">
      <alignment horizontal="right" vertical="center"/>
    </xf>
    <xf numFmtId="0" fontId="6" fillId="0" borderId="0" xfId="0" applyFont="1" applyAlignment="1">
      <alignment vertical="center"/>
    </xf>
    <xf numFmtId="0" fontId="25" fillId="0" borderId="0" xfId="0" applyFont="1" applyAlignment="1">
      <alignment horizontal="center" vertical="center"/>
    </xf>
    <xf numFmtId="0" fontId="26" fillId="0" borderId="0" xfId="17" applyFont="1" applyAlignment="1">
      <alignment vertical="center"/>
    </xf>
    <xf numFmtId="167" fontId="22" fillId="0" borderId="0" xfId="1" applyNumberFormat="1" applyFont="1" applyFill="1" applyAlignment="1">
      <alignment vertical="center"/>
    </xf>
    <xf numFmtId="0" fontId="22" fillId="0" borderId="0" xfId="17" applyFont="1" applyAlignment="1">
      <alignment vertical="center"/>
    </xf>
    <xf numFmtId="0" fontId="25" fillId="0" borderId="0" xfId="17" applyFont="1" applyAlignment="1">
      <alignment vertical="center"/>
    </xf>
    <xf numFmtId="0" fontId="22" fillId="0" borderId="0" xfId="17" applyFont="1" applyAlignment="1">
      <alignment horizontal="left" vertical="center"/>
    </xf>
    <xf numFmtId="0" fontId="21" fillId="0" borderId="0" xfId="33" applyFont="1" applyAlignment="1">
      <alignment horizontal="center" vertical="center"/>
    </xf>
    <xf numFmtId="0" fontId="22" fillId="0" borderId="0" xfId="17" applyFont="1" applyAlignment="1">
      <alignment horizontal="left" vertical="center" indent="4"/>
    </xf>
    <xf numFmtId="0" fontId="26" fillId="0" borderId="0" xfId="17" applyFont="1" applyAlignment="1">
      <alignment horizontal="center" vertical="center"/>
    </xf>
    <xf numFmtId="0" fontId="19" fillId="0" borderId="0" xfId="35" applyFont="1" applyAlignment="1">
      <alignment horizontal="center" vertical="center"/>
    </xf>
    <xf numFmtId="164" fontId="20" fillId="0" borderId="0" xfId="19" applyNumberFormat="1" applyFont="1" applyAlignment="1">
      <alignment vertical="center"/>
    </xf>
    <xf numFmtId="170" fontId="20" fillId="0" borderId="0" xfId="35" applyNumberFormat="1" applyFont="1" applyAlignment="1">
      <alignment horizontal="right" vertical="center"/>
    </xf>
    <xf numFmtId="0" fontId="20" fillId="0" borderId="0" xfId="35" applyFont="1" applyAlignment="1">
      <alignment vertical="center"/>
    </xf>
    <xf numFmtId="164" fontId="20" fillId="0" borderId="6" xfId="35" applyNumberFormat="1" applyFont="1" applyBorder="1" applyAlignment="1">
      <alignment horizontal="right" vertical="center"/>
    </xf>
    <xf numFmtId="166" fontId="20" fillId="0" borderId="0" xfId="35" applyNumberFormat="1" applyFont="1" applyAlignment="1">
      <alignment horizontal="right" vertical="center"/>
    </xf>
    <xf numFmtId="164" fontId="20" fillId="0" borderId="0" xfId="0" applyNumberFormat="1" applyFont="1" applyAlignment="1">
      <alignment horizontal="right" vertical="center"/>
    </xf>
    <xf numFmtId="164" fontId="20" fillId="0" borderId="6" xfId="4" applyNumberFormat="1" applyFont="1" applyFill="1" applyBorder="1" applyAlignment="1">
      <alignment vertical="center"/>
    </xf>
    <xf numFmtId="0" fontId="21" fillId="0" borderId="0" xfId="35" applyFont="1" applyAlignment="1">
      <alignment horizontal="center" vertical="center"/>
    </xf>
    <xf numFmtId="166" fontId="20" fillId="0" borderId="0" xfId="1" applyFont="1" applyFill="1" applyAlignment="1">
      <alignment horizontal="center" vertical="center"/>
    </xf>
    <xf numFmtId="166" fontId="20" fillId="0" borderId="0" xfId="1" applyFont="1" applyAlignment="1">
      <alignment horizontal="right" vertical="center"/>
    </xf>
    <xf numFmtId="167" fontId="20" fillId="0" borderId="0" xfId="1" applyNumberFormat="1" applyFont="1" applyAlignment="1">
      <alignment vertical="center"/>
    </xf>
    <xf numFmtId="166" fontId="20" fillId="0" borderId="0" xfId="1" applyFont="1"/>
    <xf numFmtId="167" fontId="20" fillId="0" borderId="0" xfId="1" applyNumberFormat="1" applyFont="1"/>
    <xf numFmtId="167" fontId="20" fillId="0" borderId="0" xfId="1" applyNumberFormat="1" applyFont="1" applyAlignment="1">
      <alignment horizontal="center" vertical="center"/>
    </xf>
    <xf numFmtId="0" fontId="7" fillId="0" borderId="0" xfId="0" applyFont="1" applyAlignment="1">
      <alignment horizontal="left"/>
    </xf>
    <xf numFmtId="0" fontId="20" fillId="0" borderId="0" xfId="0" applyFont="1" applyAlignment="1">
      <alignment horizontal="left"/>
    </xf>
    <xf numFmtId="169" fontId="20" fillId="0" borderId="0" xfId="1" applyNumberFormat="1" applyFont="1" applyFill="1" applyBorder="1" applyAlignment="1">
      <alignment horizontal="center" vertical="center"/>
    </xf>
    <xf numFmtId="169" fontId="20" fillId="0" borderId="0" xfId="1" applyNumberFormat="1" applyFont="1" applyFill="1" applyBorder="1" applyAlignment="1">
      <alignment horizontal="right" vertical="center"/>
    </xf>
    <xf numFmtId="164" fontId="20" fillId="0" borderId="0" xfId="1" applyNumberFormat="1" applyFont="1" applyFill="1" applyBorder="1" applyAlignment="1">
      <alignment horizontal="center" vertical="center"/>
    </xf>
    <xf numFmtId="0" fontId="19" fillId="0" borderId="0" xfId="0" applyFont="1"/>
    <xf numFmtId="170" fontId="19" fillId="0" borderId="0" xfId="1" applyNumberFormat="1" applyFont="1" applyFill="1" applyBorder="1" applyAlignment="1">
      <alignment horizontal="center" vertical="center"/>
    </xf>
    <xf numFmtId="0" fontId="19" fillId="0" borderId="0" xfId="0" applyFont="1" applyAlignment="1">
      <alignment horizontal="left"/>
    </xf>
    <xf numFmtId="170" fontId="20" fillId="0" borderId="0" xfId="1" applyNumberFormat="1" applyFont="1" applyFill="1" applyBorder="1" applyAlignment="1">
      <alignment horizontal="center" vertical="center"/>
    </xf>
    <xf numFmtId="170" fontId="20" fillId="0" borderId="7" xfId="1" applyNumberFormat="1" applyFont="1" applyFill="1" applyBorder="1" applyAlignment="1">
      <alignment horizontal="center" vertical="center"/>
    </xf>
    <xf numFmtId="164" fontId="20" fillId="0" borderId="7" xfId="1" applyNumberFormat="1" applyFont="1" applyFill="1" applyBorder="1" applyAlignment="1">
      <alignment horizontal="right" vertical="center"/>
    </xf>
    <xf numFmtId="170" fontId="19" fillId="0" borderId="7" xfId="1" applyNumberFormat="1" applyFont="1" applyFill="1" applyBorder="1" applyAlignment="1">
      <alignment horizontal="center" vertical="center"/>
    </xf>
    <xf numFmtId="0" fontId="19" fillId="0" borderId="0" xfId="17" applyFont="1" applyAlignment="1">
      <alignment horizontal="left" vertical="center"/>
    </xf>
    <xf numFmtId="166" fontId="20" fillId="0" borderId="0" xfId="1" applyFont="1" applyFill="1" applyBorder="1" applyAlignment="1">
      <alignment horizontal="left" vertical="center"/>
    </xf>
    <xf numFmtId="168" fontId="20" fillId="0" borderId="0" xfId="1" applyNumberFormat="1" applyFont="1" applyFill="1" applyAlignment="1">
      <alignment horizontal="center" vertical="center"/>
    </xf>
    <xf numFmtId="166" fontId="20" fillId="0" borderId="0" xfId="1" applyFont="1" applyFill="1" applyAlignment="1">
      <alignment horizontal="left" vertical="center" indent="1"/>
    </xf>
    <xf numFmtId="166" fontId="20" fillId="0" borderId="0" xfId="1" applyFont="1" applyFill="1" applyAlignment="1">
      <alignment horizontal="left" vertical="center"/>
    </xf>
    <xf numFmtId="166" fontId="20" fillId="0" borderId="0" xfId="1" applyFont="1" applyFill="1"/>
    <xf numFmtId="167" fontId="22" fillId="0" borderId="0" xfId="1" applyNumberFormat="1" applyFont="1" applyFill="1" applyBorder="1" applyAlignment="1">
      <alignment vertical="center"/>
    </xf>
    <xf numFmtId="167" fontId="26" fillId="0" borderId="7" xfId="1" applyNumberFormat="1" applyFont="1" applyFill="1" applyBorder="1" applyAlignment="1">
      <alignment horizontal="right" vertical="center"/>
    </xf>
    <xf numFmtId="167" fontId="26" fillId="0" borderId="0" xfId="1" applyNumberFormat="1" applyFont="1" applyFill="1" applyBorder="1" applyAlignment="1">
      <alignment vertical="center"/>
    </xf>
    <xf numFmtId="167" fontId="22" fillId="0" borderId="0" xfId="1" applyNumberFormat="1" applyFont="1" applyFill="1" applyBorder="1" applyAlignment="1">
      <alignment horizontal="right" vertical="center"/>
    </xf>
    <xf numFmtId="164" fontId="22" fillId="0" borderId="0" xfId="1" applyNumberFormat="1" applyFont="1" applyFill="1" applyBorder="1" applyAlignment="1">
      <alignment vertical="center"/>
    </xf>
    <xf numFmtId="167" fontId="26" fillId="0" borderId="0" xfId="1" applyNumberFormat="1" applyFont="1" applyFill="1" applyAlignment="1">
      <alignment vertical="center"/>
    </xf>
    <xf numFmtId="167" fontId="26" fillId="0" borderId="0" xfId="1" applyNumberFormat="1" applyFont="1" applyFill="1" applyBorder="1" applyAlignment="1">
      <alignment horizontal="right" vertical="center"/>
    </xf>
    <xf numFmtId="167" fontId="22" fillId="0" borderId="0" xfId="1" applyNumberFormat="1" applyFont="1" applyFill="1" applyAlignment="1">
      <alignment horizontal="right" vertical="center"/>
    </xf>
    <xf numFmtId="167" fontId="22" fillId="0" borderId="6" xfId="1" applyNumberFormat="1" applyFont="1" applyFill="1" applyBorder="1" applyAlignment="1">
      <alignment vertical="center"/>
    </xf>
    <xf numFmtId="168" fontId="26" fillId="0" borderId="0" xfId="1" applyNumberFormat="1" applyFont="1" applyFill="1" applyBorder="1" applyAlignment="1">
      <alignment horizontal="center" vertical="center"/>
    </xf>
    <xf numFmtId="167" fontId="22" fillId="0" borderId="6" xfId="1" applyNumberFormat="1" applyFont="1" applyFill="1" applyBorder="1" applyAlignment="1">
      <alignment horizontal="right" vertical="center"/>
    </xf>
    <xf numFmtId="167" fontId="26" fillId="0" borderId="1" xfId="1" applyNumberFormat="1" applyFont="1" applyFill="1" applyBorder="1" applyAlignment="1">
      <alignment horizontal="right" vertical="center"/>
    </xf>
    <xf numFmtId="167" fontId="26" fillId="0" borderId="7" xfId="17" applyNumberFormat="1" applyFont="1" applyBorder="1" applyAlignment="1">
      <alignment vertical="center"/>
    </xf>
    <xf numFmtId="167" fontId="26" fillId="0" borderId="6" xfId="1" applyNumberFormat="1" applyFont="1" applyFill="1" applyBorder="1" applyAlignment="1">
      <alignment vertical="center"/>
    </xf>
    <xf numFmtId="167" fontId="26" fillId="0" borderId="2" xfId="1" applyNumberFormat="1" applyFont="1" applyFill="1" applyBorder="1" applyAlignment="1">
      <alignment horizontal="right" vertical="center"/>
    </xf>
    <xf numFmtId="166" fontId="22" fillId="0" borderId="0" xfId="1" applyFont="1" applyFill="1" applyAlignment="1">
      <alignment vertical="center"/>
    </xf>
    <xf numFmtId="166" fontId="36" fillId="0" borderId="0" xfId="1" applyFont="1" applyFill="1" applyBorder="1" applyAlignment="1">
      <alignment vertical="center"/>
    </xf>
    <xf numFmtId="166" fontId="22" fillId="0" borderId="8" xfId="1" applyFont="1" applyFill="1" applyBorder="1" applyAlignment="1">
      <alignment vertical="center"/>
    </xf>
    <xf numFmtId="166" fontId="22" fillId="0" borderId="0" xfId="1" applyFont="1" applyFill="1" applyBorder="1" applyAlignment="1">
      <alignment vertical="center"/>
    </xf>
    <xf numFmtId="176" fontId="36" fillId="0" borderId="0" xfId="1" applyNumberFormat="1" applyFont="1" applyFill="1" applyAlignment="1">
      <alignment vertical="center"/>
    </xf>
    <xf numFmtId="164" fontId="22" fillId="0" borderId="0" xfId="1" applyNumberFormat="1" applyFont="1" applyFill="1" applyAlignment="1">
      <alignment vertical="center"/>
    </xf>
    <xf numFmtId="164" fontId="36" fillId="0" borderId="0" xfId="1" applyNumberFormat="1" applyFont="1" applyFill="1" applyBorder="1" applyAlignment="1">
      <alignment vertical="center"/>
    </xf>
    <xf numFmtId="0" fontId="20" fillId="0" borderId="0" xfId="17" applyFont="1" applyAlignment="1">
      <alignment horizontal="left"/>
    </xf>
    <xf numFmtId="0" fontId="20" fillId="0" borderId="0" xfId="17" applyFont="1" applyAlignment="1">
      <alignment horizontal="left" vertical="top"/>
    </xf>
    <xf numFmtId="0" fontId="19" fillId="0" borderId="0" xfId="17" applyFont="1" applyAlignment="1">
      <alignment vertical="top"/>
    </xf>
    <xf numFmtId="0" fontId="20" fillId="0" borderId="0" xfId="17" applyFont="1" applyAlignment="1">
      <alignment horizontal="left" vertical="center" indent="4"/>
    </xf>
    <xf numFmtId="0" fontId="20" fillId="0" borderId="0" xfId="22" applyFont="1" applyAlignment="1">
      <alignment vertical="top"/>
    </xf>
    <xf numFmtId="0" fontId="20" fillId="0" borderId="0" xfId="17" applyFont="1" applyAlignment="1">
      <alignment horizontal="left" vertical="center" indent="2"/>
    </xf>
    <xf numFmtId="0" fontId="20" fillId="0" borderId="0" xfId="17" applyFont="1" applyAlignment="1">
      <alignment horizontal="left" vertical="center" indent="1"/>
    </xf>
    <xf numFmtId="179" fontId="22" fillId="0" borderId="0" xfId="43" applyNumberFormat="1" applyFont="1" applyFill="1" applyAlignment="1">
      <alignment vertical="center"/>
    </xf>
    <xf numFmtId="0" fontId="22" fillId="0" borderId="0" xfId="17" applyFont="1"/>
    <xf numFmtId="0" fontId="26" fillId="0" borderId="0" xfId="17" applyFont="1"/>
    <xf numFmtId="0" fontId="22" fillId="0" borderId="0" xfId="17" applyFont="1" applyAlignment="1">
      <alignment vertical="top"/>
    </xf>
    <xf numFmtId="166" fontId="36" fillId="0" borderId="0" xfId="1" applyFont="1" applyFill="1" applyAlignment="1">
      <alignment vertical="center"/>
    </xf>
    <xf numFmtId="0" fontId="28" fillId="0" borderId="0" xfId="17" applyFont="1"/>
    <xf numFmtId="37" fontId="22" fillId="0" borderId="0" xfId="17" applyNumberFormat="1" applyFont="1" applyAlignment="1">
      <alignment vertical="center"/>
    </xf>
    <xf numFmtId="0" fontId="33" fillId="0" borderId="0" xfId="17" applyFont="1"/>
    <xf numFmtId="167" fontId="22" fillId="0" borderId="0" xfId="17" applyNumberFormat="1" applyFont="1" applyAlignment="1">
      <alignment vertical="center"/>
    </xf>
    <xf numFmtId="164" fontId="22" fillId="0" borderId="6" xfId="1" applyNumberFormat="1" applyFont="1" applyFill="1" applyBorder="1" applyAlignment="1">
      <alignment vertical="center"/>
    </xf>
    <xf numFmtId="166" fontId="20" fillId="0" borderId="6" xfId="1" applyFont="1" applyFill="1" applyBorder="1" applyAlignment="1">
      <alignment horizontal="left" vertical="center"/>
    </xf>
    <xf numFmtId="0" fontId="26" fillId="0" borderId="0" xfId="17" applyFont="1" applyAlignment="1">
      <alignment horizontal="left" vertical="center" indent="4"/>
    </xf>
    <xf numFmtId="167" fontId="26" fillId="0" borderId="0" xfId="1" applyNumberFormat="1" applyFont="1" applyFill="1" applyBorder="1" applyAlignment="1">
      <alignment horizontal="center" vertical="center"/>
    </xf>
    <xf numFmtId="167" fontId="22" fillId="0" borderId="0" xfId="1" applyNumberFormat="1" applyFont="1" applyFill="1" applyBorder="1" applyAlignment="1">
      <alignment horizontal="center" vertical="center"/>
    </xf>
    <xf numFmtId="168" fontId="22" fillId="0" borderId="0" xfId="1" applyNumberFormat="1" applyFont="1" applyFill="1" applyBorder="1" applyAlignment="1">
      <alignment horizontal="center" vertical="center"/>
    </xf>
    <xf numFmtId="0" fontId="20" fillId="0" borderId="0" xfId="17" applyFont="1"/>
    <xf numFmtId="168" fontId="20" fillId="0" borderId="0" xfId="1" applyNumberFormat="1" applyFont="1" applyFill="1" applyBorder="1" applyAlignment="1">
      <alignment horizontal="center" vertical="center"/>
    </xf>
    <xf numFmtId="166" fontId="20" fillId="0" borderId="0" xfId="1" applyFont="1" applyFill="1" applyBorder="1" applyAlignment="1">
      <alignment horizontal="center" vertical="center"/>
    </xf>
    <xf numFmtId="166" fontId="20" fillId="0" borderId="6" xfId="1" applyFont="1" applyFill="1" applyBorder="1" applyAlignment="1">
      <alignment horizontal="center" vertical="center"/>
    </xf>
    <xf numFmtId="0" fontId="26" fillId="0" borderId="0" xfId="17" applyFont="1" applyAlignment="1">
      <alignment wrapText="1"/>
    </xf>
    <xf numFmtId="0" fontId="26" fillId="0" borderId="0" xfId="17" applyFont="1" applyAlignment="1">
      <alignment vertical="top"/>
    </xf>
    <xf numFmtId="0" fontId="26" fillId="0" borderId="0" xfId="17" applyFont="1" applyAlignment="1">
      <alignment horizontal="left" vertical="center"/>
    </xf>
    <xf numFmtId="176" fontId="22" fillId="0" borderId="0" xfId="1" applyNumberFormat="1" applyFont="1" applyFill="1" applyAlignment="1">
      <alignment vertical="center"/>
    </xf>
    <xf numFmtId="37" fontId="36" fillId="0" borderId="0" xfId="17" applyNumberFormat="1" applyFont="1" applyAlignment="1">
      <alignment vertical="center"/>
    </xf>
    <xf numFmtId="0" fontId="28" fillId="0" borderId="0" xfId="17" applyFont="1" applyAlignment="1">
      <alignment vertical="center"/>
    </xf>
    <xf numFmtId="0" fontId="17" fillId="0" borderId="0" xfId="17" applyFont="1"/>
    <xf numFmtId="0" fontId="34" fillId="0" borderId="0" xfId="17" applyFont="1" applyAlignment="1">
      <alignment vertical="center"/>
    </xf>
    <xf numFmtId="167" fontId="34" fillId="0" borderId="0" xfId="1" applyNumberFormat="1" applyFont="1" applyFill="1" applyAlignment="1">
      <alignment vertical="center"/>
    </xf>
    <xf numFmtId="170" fontId="20" fillId="0" borderId="6" xfId="1" applyNumberFormat="1" applyFont="1" applyFill="1" applyBorder="1" applyAlignment="1">
      <alignment horizontal="center" vertical="center"/>
    </xf>
    <xf numFmtId="164" fontId="20" fillId="0" borderId="6" xfId="4" applyNumberFormat="1" applyFont="1" applyBorder="1" applyAlignment="1">
      <alignment vertical="center"/>
    </xf>
    <xf numFmtId="164" fontId="20" fillId="0" borderId="1" xfId="1" applyNumberFormat="1" applyFont="1" applyFill="1" applyBorder="1" applyAlignment="1">
      <alignment vertical="center"/>
    </xf>
    <xf numFmtId="0" fontId="20" fillId="0" borderId="0" xfId="17" applyFont="1" applyAlignment="1">
      <alignment horizontal="left" vertical="center"/>
    </xf>
    <xf numFmtId="0" fontId="25" fillId="0" borderId="0" xfId="17" applyFont="1" applyAlignment="1">
      <alignment horizontal="center" vertical="center"/>
    </xf>
    <xf numFmtId="164" fontId="21" fillId="0" borderId="0" xfId="1" applyNumberFormat="1" applyFont="1" applyFill="1" applyBorder="1" applyAlignment="1">
      <alignment horizontal="center" vertical="center"/>
    </xf>
    <xf numFmtId="0" fontId="19" fillId="0" borderId="0" xfId="22" applyFont="1" applyAlignment="1">
      <alignment horizontal="center" vertical="center"/>
    </xf>
    <xf numFmtId="0" fontId="20" fillId="0" borderId="0" xfId="17" applyFont="1" applyAlignment="1">
      <alignment horizontal="center"/>
    </xf>
    <xf numFmtId="0" fontId="21" fillId="0" borderId="0" xfId="22" applyFont="1" applyAlignment="1">
      <alignment vertical="center"/>
    </xf>
    <xf numFmtId="2" fontId="20" fillId="0" borderId="0" xfId="17" applyNumberFormat="1" applyFont="1" applyAlignment="1">
      <alignment horizontal="center" wrapText="1"/>
    </xf>
    <xf numFmtId="0" fontId="20" fillId="0" borderId="0" xfId="39" applyFont="1" applyAlignment="1">
      <alignment horizontal="center"/>
    </xf>
    <xf numFmtId="170" fontId="19" fillId="0" borderId="6" xfId="1" applyNumberFormat="1" applyFont="1" applyFill="1" applyBorder="1" applyAlignment="1">
      <alignment horizontal="center" vertical="center"/>
    </xf>
    <xf numFmtId="38" fontId="20" fillId="0" borderId="0" xfId="22" applyNumberFormat="1" applyFont="1" applyAlignment="1">
      <alignment vertical="center"/>
    </xf>
    <xf numFmtId="169" fontId="20" fillId="0" borderId="0" xfId="1" applyNumberFormat="1" applyFont="1" applyAlignment="1">
      <alignment horizontal="center" vertical="center"/>
    </xf>
    <xf numFmtId="167" fontId="20" fillId="0" borderId="0" xfId="22" applyNumberFormat="1" applyFont="1" applyAlignment="1">
      <alignment vertical="center"/>
    </xf>
    <xf numFmtId="170" fontId="19" fillId="0" borderId="0" xfId="1" applyNumberFormat="1" applyFont="1" applyBorder="1" applyAlignment="1">
      <alignment horizontal="center" vertical="center"/>
    </xf>
    <xf numFmtId="169" fontId="20" fillId="0" borderId="6" xfId="1" applyNumberFormat="1" applyFont="1" applyFill="1" applyBorder="1" applyAlignment="1">
      <alignment horizontal="center" vertical="center"/>
    </xf>
    <xf numFmtId="169" fontId="20" fillId="0" borderId="6" xfId="1" applyNumberFormat="1" applyFont="1" applyBorder="1" applyAlignment="1">
      <alignment horizontal="center" vertical="center"/>
    </xf>
    <xf numFmtId="169" fontId="20" fillId="0" borderId="0" xfId="1" applyNumberFormat="1" applyFont="1" applyBorder="1" applyAlignment="1">
      <alignment horizontal="center" vertical="center"/>
    </xf>
    <xf numFmtId="170" fontId="20" fillId="0" borderId="7" xfId="1" applyNumberFormat="1" applyFont="1" applyBorder="1" applyAlignment="1">
      <alignment horizontal="center" vertical="center"/>
    </xf>
    <xf numFmtId="170" fontId="20" fillId="0" borderId="0" xfId="1" applyNumberFormat="1" applyFont="1" applyAlignment="1">
      <alignment horizontal="center" vertical="center"/>
    </xf>
    <xf numFmtId="170" fontId="19" fillId="0" borderId="7" xfId="1" applyNumberFormat="1" applyFont="1" applyBorder="1" applyAlignment="1">
      <alignment horizontal="center" vertical="center"/>
    </xf>
    <xf numFmtId="167" fontId="26" fillId="0" borderId="7" xfId="17" applyNumberFormat="1" applyFont="1" applyFill="1" applyBorder="1" applyAlignment="1">
      <alignment vertical="center"/>
    </xf>
    <xf numFmtId="164" fontId="20" fillId="0" borderId="1" xfId="35" applyNumberFormat="1" applyFont="1" applyFill="1" applyBorder="1" applyAlignment="1">
      <alignment horizontal="right" vertical="center"/>
    </xf>
    <xf numFmtId="164" fontId="20" fillId="0" borderId="0" xfId="35" applyNumberFormat="1" applyFont="1" applyFill="1" applyAlignment="1">
      <alignment horizontal="right" vertical="center"/>
    </xf>
    <xf numFmtId="166" fontId="9" fillId="0" borderId="0" xfId="1" applyFont="1"/>
    <xf numFmtId="166" fontId="9" fillId="0" borderId="0" xfId="23" applyNumberFormat="1"/>
    <xf numFmtId="164" fontId="9" fillId="0" borderId="0" xfId="23" applyNumberFormat="1"/>
    <xf numFmtId="3" fontId="32" fillId="0" borderId="0" xfId="23" applyNumberFormat="1" applyFont="1"/>
    <xf numFmtId="3" fontId="9" fillId="0" borderId="0" xfId="23" applyNumberFormat="1"/>
    <xf numFmtId="49" fontId="20" fillId="0" borderId="0" xfId="35" applyNumberFormat="1" applyFont="1" applyAlignment="1">
      <alignment horizontal="center" vertical="center"/>
    </xf>
    <xf numFmtId="0" fontId="19" fillId="0" borderId="0" xfId="17" applyFont="1" applyAlignment="1">
      <alignment horizontal="center" vertical="center"/>
    </xf>
    <xf numFmtId="37" fontId="21" fillId="0" borderId="0" xfId="17" applyNumberFormat="1" applyFont="1" applyAlignment="1">
      <alignment horizontal="center" vertical="center"/>
    </xf>
    <xf numFmtId="0" fontId="20" fillId="0" borderId="0" xfId="17" applyFont="1" applyAlignment="1">
      <alignment horizontal="left" vertical="center"/>
    </xf>
    <xf numFmtId="0" fontId="17" fillId="0" borderId="0" xfId="17" applyFont="1" applyAlignment="1">
      <alignment horizontal="left" vertical="center"/>
    </xf>
    <xf numFmtId="0" fontId="19" fillId="0" borderId="0" xfId="17" applyFont="1" applyAlignment="1">
      <alignment horizontal="right" vertical="center"/>
    </xf>
    <xf numFmtId="0" fontId="19" fillId="0" borderId="0" xfId="17" applyFont="1" applyAlignment="1">
      <alignment horizontal="left" vertical="center"/>
    </xf>
    <xf numFmtId="0" fontId="25" fillId="0" borderId="0" xfId="17" applyFont="1" applyAlignment="1">
      <alignment horizontal="center" vertical="center"/>
    </xf>
    <xf numFmtId="0" fontId="26" fillId="0" borderId="0" xfId="17" applyFont="1" applyAlignment="1">
      <alignment horizontal="center" vertical="center"/>
    </xf>
    <xf numFmtId="178" fontId="20" fillId="0" borderId="0" xfId="42" applyNumberFormat="1" applyFont="1" applyAlignment="1">
      <alignment horizontal="center" vertical="center"/>
    </xf>
    <xf numFmtId="0" fontId="26" fillId="0" borderId="0" xfId="17" applyFont="1" applyAlignment="1">
      <alignment horizontal="left" vertical="center"/>
    </xf>
    <xf numFmtId="0" fontId="19" fillId="0" borderId="0" xfId="22" applyFont="1" applyAlignment="1">
      <alignment horizontal="center" vertical="center"/>
    </xf>
    <xf numFmtId="0" fontId="20" fillId="0" borderId="9" xfId="17" applyFont="1" applyBorder="1" applyAlignment="1">
      <alignment horizontal="center" vertical="center"/>
    </xf>
    <xf numFmtId="0" fontId="20" fillId="0" borderId="6" xfId="22" applyFont="1" applyBorder="1" applyAlignment="1">
      <alignment horizontal="center" vertical="center"/>
    </xf>
    <xf numFmtId="164" fontId="21" fillId="0" borderId="0" xfId="1" applyNumberFormat="1" applyFont="1" applyFill="1" applyBorder="1" applyAlignment="1">
      <alignment horizontal="center" vertical="center"/>
    </xf>
    <xf numFmtId="0" fontId="20" fillId="0" borderId="6" xfId="22" applyFont="1" applyBorder="1" applyAlignment="1">
      <alignment horizontal="center" vertical="top" wrapText="1"/>
    </xf>
    <xf numFmtId="0" fontId="17" fillId="0" borderId="0" xfId="35" applyFont="1" applyAlignment="1">
      <alignment horizontal="left" vertical="center"/>
    </xf>
    <xf numFmtId="0" fontId="25" fillId="0" borderId="0" xfId="0" applyFont="1" applyAlignment="1">
      <alignment horizontal="center" vertical="center"/>
    </xf>
  </cellXfs>
  <cellStyles count="100">
    <cellStyle name="Comma" xfId="1" builtinId="3"/>
    <cellStyle name="Comma 10" xfId="51"/>
    <cellStyle name="Comma 10 2" xfId="69"/>
    <cellStyle name="Comma 10 3" xfId="65"/>
    <cellStyle name="Comma 10 3 2" xfId="70"/>
    <cellStyle name="Comma 2" xfId="2"/>
    <cellStyle name="Comma 2 2" xfId="3"/>
    <cellStyle name="Comma 2 3" xfId="47"/>
    <cellStyle name="Comma 2 3 2" xfId="68"/>
    <cellStyle name="Comma 3" xfId="4"/>
    <cellStyle name="Comma 3 2" xfId="5"/>
    <cellStyle name="Comma 3 3" xfId="53"/>
    <cellStyle name="Comma 4" xfId="6"/>
    <cellStyle name="Comma 4 2" xfId="7"/>
    <cellStyle name="Comma 4 3" xfId="49"/>
    <cellStyle name="Comma 5" xfId="8"/>
    <cellStyle name="Comma 6" xfId="56"/>
    <cellStyle name="Comma 6 2" xfId="9"/>
    <cellStyle name="Comma 7" xfId="58"/>
    <cellStyle name="Comma 8" xfId="61"/>
    <cellStyle name="Comma 9" xfId="77"/>
    <cellStyle name="Comma 9 2" xfId="72"/>
    <cellStyle name="comma zerodec" xfId="80"/>
    <cellStyle name="Credit" xfId="10"/>
    <cellStyle name="Credit subtotal" xfId="11"/>
    <cellStyle name="Credit Total" xfId="12"/>
    <cellStyle name="Currency 2" xfId="73"/>
    <cellStyle name="Currency1" xfId="81"/>
    <cellStyle name="Debit" xfId="13"/>
    <cellStyle name="Debit subtotal" xfId="14"/>
    <cellStyle name="Debit Total" xfId="15"/>
    <cellStyle name="Dollar (zero dec)" xfId="82"/>
    <cellStyle name="no dec" xfId="16"/>
    <cellStyle name="Normal" xfId="0" builtinId="0"/>
    <cellStyle name="Normal - Style1 2" xfId="57"/>
    <cellStyle name="Normal 10" xfId="17"/>
    <cellStyle name="Normal 10 2" xfId="18"/>
    <cellStyle name="Normal 10 3" xfId="19"/>
    <cellStyle name="Normal 106" xfId="66"/>
    <cellStyle name="Normal 11" xfId="20"/>
    <cellStyle name="Normal 11 2" xfId="21"/>
    <cellStyle name="Normal 12" xfId="39"/>
    <cellStyle name="Normal 12 2" xfId="83"/>
    <cellStyle name="Normal 12 3" xfId="52"/>
    <cellStyle name="Normal 13" xfId="63"/>
    <cellStyle name="Normal 14" xfId="76"/>
    <cellStyle name="Normal 15" xfId="55"/>
    <cellStyle name="Normal 16" xfId="79"/>
    <cellStyle name="Normal 17" xfId="86"/>
    <cellStyle name="Normal 18" xfId="88"/>
    <cellStyle name="Normal 19" xfId="89"/>
    <cellStyle name="Normal 2" xfId="22"/>
    <cellStyle name="Normal 2 2" xfId="23"/>
    <cellStyle name="Normal 2 2 2" xfId="62"/>
    <cellStyle name="Normal 2 3" xfId="24"/>
    <cellStyle name="Normal 2 4" xfId="38"/>
    <cellStyle name="Normal 2 4 2" xfId="40"/>
    <cellStyle name="Normal 2 4 2 2" xfId="64"/>
    <cellStyle name="Normal 2 4 3" xfId="41"/>
    <cellStyle name="Normal 2 4 3 2" xfId="71"/>
    <cellStyle name="Normal 2 4 4" xfId="42"/>
    <cellStyle name="Normal 2 4 4 2" xfId="84"/>
    <cellStyle name="Normal 2 4 5" xfId="48"/>
    <cellStyle name="Normal 2 5" xfId="50"/>
    <cellStyle name="Normal 2 6" xfId="54"/>
    <cellStyle name="Normal 20" xfId="90"/>
    <cellStyle name="Normal 21" xfId="91"/>
    <cellStyle name="Normal 22" xfId="92"/>
    <cellStyle name="Normal 23" xfId="93"/>
    <cellStyle name="Normal 24" xfId="94"/>
    <cellStyle name="Normal 25" xfId="95"/>
    <cellStyle name="Normal 26" xfId="44"/>
    <cellStyle name="Normal 27" xfId="45"/>
    <cellStyle name="Normal 28" xfId="99"/>
    <cellStyle name="Normal 29" xfId="97"/>
    <cellStyle name="Normal 3" xfId="25"/>
    <cellStyle name="Normal 30" xfId="98"/>
    <cellStyle name="Normal 31" xfId="96"/>
    <cellStyle name="Normal 4" xfId="26"/>
    <cellStyle name="Normal 4 2" xfId="27"/>
    <cellStyle name="Normal 5" xfId="28"/>
    <cellStyle name="Normal 5 2" xfId="29"/>
    <cellStyle name="Normal 5 2 2" xfId="46"/>
    <cellStyle name="Normal 5 3" xfId="85"/>
    <cellStyle name="Normal 6" xfId="30"/>
    <cellStyle name="Normal 7" xfId="31"/>
    <cellStyle name="Normal 7 2" xfId="32"/>
    <cellStyle name="Normal 7 2 2" xfId="33"/>
    <cellStyle name="Normal 8" xfId="34"/>
    <cellStyle name="Normal 8 2" xfId="35"/>
    <cellStyle name="Normal 8 3" xfId="74"/>
    <cellStyle name="Normal 9" xfId="36"/>
    <cellStyle name="Percent" xfId="37" builtinId="5"/>
    <cellStyle name="Percent 2" xfId="43"/>
    <cellStyle name="Percent 2 2" xfId="59"/>
    <cellStyle name="Percent 3" xfId="60"/>
    <cellStyle name="Percent 4" xfId="67"/>
    <cellStyle name="Percent 5" xfId="78"/>
    <cellStyle name="Percent 6" xfId="87"/>
    <cellStyle name="Percent 7" xfId="75"/>
  </cellStyles>
  <dxfs count="0"/>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M91"/>
  <sheetViews>
    <sheetView tabSelected="1" view="pageBreakPreview" topLeftCell="A7" zoomScale="70" zoomScaleNormal="80" zoomScaleSheetLayoutView="70" workbookViewId="0"/>
  </sheetViews>
  <sheetFormatPr defaultColWidth="10.69140625" defaultRowHeight="21.6"/>
  <cols>
    <col min="1" max="1" width="56.765625" style="16" customWidth="1"/>
    <col min="2" max="2" width="9.53515625" style="20" customWidth="1"/>
    <col min="3" max="3" width="1.3046875" style="19" customWidth="1"/>
    <col min="4" max="4" width="14.765625" style="16" customWidth="1"/>
    <col min="5" max="5" width="1.4609375" style="16" customWidth="1"/>
    <col min="6" max="6" width="14.765625" style="16" customWidth="1"/>
    <col min="7" max="7" width="1.4609375" style="16" customWidth="1"/>
    <col min="8" max="8" width="14.765625" style="16" customWidth="1"/>
    <col min="9" max="9" width="1.4609375" style="16" customWidth="1"/>
    <col min="10" max="10" width="14.765625" style="16" customWidth="1"/>
    <col min="11" max="16384" width="10.69140625" style="16"/>
  </cols>
  <sheetData>
    <row r="1" spans="1:10" s="15" customFormat="1" ht="23.4">
      <c r="A1" s="14" t="s">
        <v>0</v>
      </c>
    </row>
    <row r="2" spans="1:10" s="15" customFormat="1" ht="23.4">
      <c r="A2" s="272" t="s">
        <v>1</v>
      </c>
      <c r="B2" s="272"/>
      <c r="C2" s="272"/>
      <c r="D2" s="272"/>
      <c r="E2" s="272"/>
      <c r="F2" s="272"/>
      <c r="G2" s="272"/>
      <c r="H2" s="272"/>
      <c r="I2" s="272"/>
      <c r="J2" s="272"/>
    </row>
    <row r="3" spans="1:10" s="15" customFormat="1" ht="23.4">
      <c r="A3" s="272" t="s">
        <v>2</v>
      </c>
      <c r="B3" s="272"/>
      <c r="C3" s="272"/>
      <c r="D3" s="272"/>
      <c r="E3" s="272"/>
      <c r="F3" s="272"/>
      <c r="G3" s="272"/>
      <c r="H3" s="272"/>
      <c r="I3" s="272"/>
      <c r="J3" s="272"/>
    </row>
    <row r="4" spans="1:10" ht="22.2">
      <c r="A4" s="274"/>
      <c r="B4" s="274"/>
      <c r="C4" s="274"/>
      <c r="D4" s="274"/>
      <c r="E4" s="274"/>
      <c r="F4" s="274"/>
      <c r="G4" s="274"/>
      <c r="H4" s="274"/>
      <c r="I4" s="274"/>
      <c r="J4" s="274"/>
    </row>
    <row r="5" spans="1:10" ht="22.2">
      <c r="A5" s="17"/>
      <c r="B5" s="18"/>
      <c r="D5" s="269" t="s">
        <v>3</v>
      </c>
      <c r="E5" s="269"/>
      <c r="F5" s="269"/>
      <c r="H5" s="269" t="s">
        <v>4</v>
      </c>
      <c r="I5" s="269"/>
      <c r="J5" s="269"/>
    </row>
    <row r="6" spans="1:10" ht="22.2">
      <c r="A6" s="17"/>
      <c r="D6" s="268" t="s">
        <v>5</v>
      </c>
      <c r="E6" s="268"/>
      <c r="F6" s="268"/>
      <c r="H6" s="268" t="s">
        <v>5</v>
      </c>
      <c r="I6" s="268"/>
      <c r="J6" s="268"/>
    </row>
    <row r="7" spans="1:10" ht="22.2">
      <c r="A7" s="175" t="s">
        <v>6</v>
      </c>
      <c r="B7" s="20" t="s">
        <v>7</v>
      </c>
      <c r="D7" s="19">
        <v>2565</v>
      </c>
      <c r="E7" s="19"/>
      <c r="F7" s="19">
        <v>2564</v>
      </c>
      <c r="H7" s="19">
        <v>2565</v>
      </c>
      <c r="I7" s="19"/>
      <c r="J7" s="19">
        <v>2564</v>
      </c>
    </row>
    <row r="8" spans="1:10" ht="22.2">
      <c r="B8" s="22"/>
      <c r="C8" s="17"/>
      <c r="D8" s="270" t="s">
        <v>8</v>
      </c>
      <c r="E8" s="270"/>
      <c r="F8" s="270"/>
      <c r="G8" s="270"/>
      <c r="H8" s="270"/>
      <c r="I8" s="270"/>
      <c r="J8" s="270"/>
    </row>
    <row r="9" spans="1:10" ht="22.2">
      <c r="A9" s="23" t="s">
        <v>9</v>
      </c>
      <c r="D9" s="24"/>
      <c r="E9" s="24"/>
      <c r="F9" s="24"/>
      <c r="G9" s="24"/>
      <c r="H9" s="24"/>
      <c r="I9" s="24"/>
      <c r="J9" s="24"/>
    </row>
    <row r="10" spans="1:10">
      <c r="A10" s="16" t="s">
        <v>10</v>
      </c>
      <c r="B10" s="20">
        <v>5</v>
      </c>
      <c r="D10" s="24">
        <v>13072</v>
      </c>
      <c r="E10" s="25"/>
      <c r="F10" s="25">
        <v>197259</v>
      </c>
      <c r="G10" s="25"/>
      <c r="H10" s="25">
        <v>9545</v>
      </c>
      <c r="I10" s="25"/>
      <c r="J10" s="25">
        <v>8476</v>
      </c>
    </row>
    <row r="11" spans="1:10">
      <c r="A11" s="26" t="s">
        <v>11</v>
      </c>
      <c r="D11" s="25"/>
      <c r="E11" s="25"/>
      <c r="F11" s="25"/>
      <c r="G11" s="25"/>
      <c r="H11" s="25"/>
      <c r="I11" s="25"/>
      <c r="J11" s="25"/>
    </row>
    <row r="12" spans="1:10">
      <c r="A12" s="26" t="s">
        <v>12</v>
      </c>
      <c r="B12" s="20">
        <v>4</v>
      </c>
      <c r="D12" s="25">
        <v>220</v>
      </c>
      <c r="E12" s="27"/>
      <c r="F12" s="25">
        <v>1503</v>
      </c>
      <c r="G12" s="27"/>
      <c r="H12" s="27">
        <v>220</v>
      </c>
      <c r="I12" s="27"/>
      <c r="J12" s="27">
        <v>264</v>
      </c>
    </row>
    <row r="13" spans="1:10">
      <c r="A13" s="26" t="s">
        <v>13</v>
      </c>
      <c r="D13" s="27">
        <v>0</v>
      </c>
      <c r="E13" s="27"/>
      <c r="F13" s="27">
        <v>6515</v>
      </c>
      <c r="G13" s="27"/>
      <c r="H13" s="27">
        <v>0</v>
      </c>
      <c r="I13" s="27"/>
      <c r="J13" s="27">
        <v>664</v>
      </c>
    </row>
    <row r="14" spans="1:10">
      <c r="A14" s="203" t="s">
        <v>14</v>
      </c>
      <c r="D14" s="28">
        <f>SUM(D12:D13)</f>
        <v>220</v>
      </c>
      <c r="E14" s="25"/>
      <c r="F14" s="28">
        <f>SUM(F12:F13)</f>
        <v>8018</v>
      </c>
      <c r="G14" s="25"/>
      <c r="H14" s="28">
        <f>SUM(H12:H13)</f>
        <v>220</v>
      </c>
      <c r="I14" s="25"/>
      <c r="J14" s="28">
        <f>SUM(J12:J13)</f>
        <v>928</v>
      </c>
    </row>
    <row r="15" spans="1:10">
      <c r="A15" s="26" t="s">
        <v>15</v>
      </c>
      <c r="B15" s="20">
        <v>4</v>
      </c>
      <c r="D15" s="25">
        <v>28261</v>
      </c>
      <c r="E15" s="25"/>
      <c r="F15" s="25">
        <v>32184</v>
      </c>
      <c r="G15" s="25"/>
      <c r="H15" s="27">
        <v>28196</v>
      </c>
      <c r="I15" s="25"/>
      <c r="J15" s="27">
        <v>32180</v>
      </c>
    </row>
    <row r="16" spans="1:10">
      <c r="A16" s="26" t="s">
        <v>16</v>
      </c>
      <c r="B16" s="20">
        <v>4</v>
      </c>
      <c r="D16" s="27">
        <v>467485</v>
      </c>
      <c r="E16" s="27"/>
      <c r="F16" s="27">
        <v>395028</v>
      </c>
      <c r="G16" s="27"/>
      <c r="H16" s="27">
        <v>467485</v>
      </c>
      <c r="I16" s="27"/>
      <c r="J16" s="27">
        <v>395895</v>
      </c>
    </row>
    <row r="17" spans="1:13">
      <c r="A17" s="26" t="s">
        <v>17</v>
      </c>
      <c r="B17" s="20">
        <v>6</v>
      </c>
      <c r="D17" s="27">
        <v>73800</v>
      </c>
      <c r="E17" s="25"/>
      <c r="F17" s="27">
        <v>100000</v>
      </c>
      <c r="G17" s="25"/>
      <c r="H17" s="27">
        <v>73800</v>
      </c>
      <c r="I17" s="25"/>
      <c r="J17" s="27">
        <v>100000</v>
      </c>
    </row>
    <row r="18" spans="1:13" s="26" customFormat="1">
      <c r="A18" s="204" t="s">
        <v>18</v>
      </c>
      <c r="B18" s="29" t="s">
        <v>19</v>
      </c>
      <c r="C18" s="30"/>
      <c r="D18" s="31">
        <v>361006</v>
      </c>
      <c r="E18" s="31"/>
      <c r="F18" s="31">
        <v>363226</v>
      </c>
      <c r="G18" s="31"/>
      <c r="H18" s="31">
        <v>361006</v>
      </c>
      <c r="I18" s="31"/>
      <c r="J18" s="31">
        <v>237803</v>
      </c>
    </row>
    <row r="19" spans="1:13">
      <c r="A19" s="26" t="s">
        <v>20</v>
      </c>
      <c r="B19" s="29">
        <v>22</v>
      </c>
      <c r="D19" s="25">
        <v>0</v>
      </c>
      <c r="E19" s="27"/>
      <c r="F19" s="27">
        <v>475000</v>
      </c>
      <c r="G19" s="27"/>
      <c r="H19" s="27">
        <v>0</v>
      </c>
      <c r="I19" s="27"/>
      <c r="J19" s="27">
        <v>475000</v>
      </c>
    </row>
    <row r="20" spans="1:13">
      <c r="A20" s="26" t="s">
        <v>21</v>
      </c>
      <c r="D20" s="27">
        <v>16023</v>
      </c>
      <c r="E20" s="27"/>
      <c r="F20" s="27">
        <v>33676</v>
      </c>
      <c r="G20" s="27"/>
      <c r="H20" s="27">
        <v>16014</v>
      </c>
      <c r="I20" s="27"/>
      <c r="J20" s="27">
        <v>25302</v>
      </c>
    </row>
    <row r="21" spans="1:13" s="17" customFormat="1" ht="22.2">
      <c r="A21" s="205" t="s">
        <v>22</v>
      </c>
      <c r="B21" s="22"/>
      <c r="C21" s="54"/>
      <c r="D21" s="32">
        <f>SUM(D10,D14:D20)</f>
        <v>959867</v>
      </c>
      <c r="E21" s="33"/>
      <c r="F21" s="32">
        <f>SUM(F10,F14:F20)</f>
        <v>1604391</v>
      </c>
      <c r="G21" s="33"/>
      <c r="H21" s="32">
        <f>SUM(H10,H14:H20)</f>
        <v>956266</v>
      </c>
      <c r="I21" s="33"/>
      <c r="J21" s="32">
        <f>SUM(J10,J14:J20)</f>
        <v>1275584</v>
      </c>
    </row>
    <row r="22" spans="1:13">
      <c r="A22" s="206"/>
      <c r="D22" s="27"/>
      <c r="E22" s="25"/>
      <c r="F22" s="27"/>
      <c r="G22" s="25"/>
      <c r="H22" s="27"/>
      <c r="I22" s="25"/>
      <c r="J22" s="27"/>
    </row>
    <row r="23" spans="1:13" ht="22.2">
      <c r="A23" s="23" t="s">
        <v>23</v>
      </c>
      <c r="D23" s="34"/>
      <c r="E23" s="34"/>
      <c r="F23" s="34"/>
      <c r="G23" s="34"/>
      <c r="H23" s="34"/>
      <c r="I23" s="34"/>
      <c r="J23" s="34"/>
    </row>
    <row r="24" spans="1:13">
      <c r="A24" s="204" t="s">
        <v>24</v>
      </c>
      <c r="B24" s="29" t="s">
        <v>19</v>
      </c>
      <c r="D24" s="34">
        <v>373167</v>
      </c>
      <c r="E24" s="34"/>
      <c r="F24" s="34">
        <v>316328</v>
      </c>
      <c r="G24" s="34"/>
      <c r="H24" s="34">
        <v>72416</v>
      </c>
      <c r="I24" s="35"/>
      <c r="J24" s="34">
        <v>23204</v>
      </c>
    </row>
    <row r="25" spans="1:13">
      <c r="A25" s="26" t="s">
        <v>25</v>
      </c>
      <c r="B25" s="20">
        <v>8</v>
      </c>
      <c r="D25" s="34">
        <v>0</v>
      </c>
      <c r="E25" s="34"/>
      <c r="F25" s="176">
        <v>0</v>
      </c>
      <c r="G25" s="34"/>
      <c r="H25" s="34">
        <v>605457</v>
      </c>
      <c r="I25" s="34"/>
      <c r="J25" s="34">
        <v>1459697</v>
      </c>
      <c r="M25" s="42"/>
    </row>
    <row r="26" spans="1:13">
      <c r="A26" s="26" t="s">
        <v>26</v>
      </c>
      <c r="B26" s="20">
        <v>9</v>
      </c>
      <c r="D26" s="36">
        <v>1896250</v>
      </c>
      <c r="E26" s="34"/>
      <c r="F26" s="34">
        <v>1943642</v>
      </c>
      <c r="G26" s="34"/>
      <c r="H26" s="34">
        <v>1972345</v>
      </c>
      <c r="I26" s="34"/>
      <c r="J26" s="34">
        <v>1983468</v>
      </c>
    </row>
    <row r="27" spans="1:13">
      <c r="A27" s="26" t="s">
        <v>27</v>
      </c>
      <c r="B27" s="20">
        <v>10</v>
      </c>
      <c r="D27" s="34">
        <v>9200</v>
      </c>
      <c r="E27" s="34"/>
      <c r="F27" s="34">
        <v>86715</v>
      </c>
      <c r="G27" s="34"/>
      <c r="H27" s="34">
        <v>9200</v>
      </c>
      <c r="I27" s="34"/>
      <c r="J27" s="34">
        <v>78097</v>
      </c>
    </row>
    <row r="28" spans="1:13">
      <c r="A28" s="26" t="s">
        <v>28</v>
      </c>
      <c r="D28" s="34">
        <v>5658</v>
      </c>
      <c r="E28" s="34"/>
      <c r="F28" s="34">
        <v>8804</v>
      </c>
      <c r="G28" s="34"/>
      <c r="H28" s="34">
        <v>5658</v>
      </c>
      <c r="I28" s="34"/>
      <c r="J28" s="34">
        <v>945</v>
      </c>
    </row>
    <row r="29" spans="1:13">
      <c r="A29" s="26" t="s">
        <v>29</v>
      </c>
      <c r="B29" s="20">
        <v>11</v>
      </c>
      <c r="D29" s="34">
        <v>45356</v>
      </c>
      <c r="E29" s="34"/>
      <c r="F29" s="34">
        <v>156920</v>
      </c>
      <c r="G29" s="34"/>
      <c r="H29" s="34">
        <v>0</v>
      </c>
      <c r="I29" s="177"/>
      <c r="J29" s="178">
        <v>0</v>
      </c>
    </row>
    <row r="30" spans="1:13">
      <c r="A30" s="26" t="s">
        <v>30</v>
      </c>
      <c r="D30" s="34">
        <v>1148</v>
      </c>
      <c r="E30" s="34"/>
      <c r="F30" s="34">
        <v>2134</v>
      </c>
      <c r="G30" s="34"/>
      <c r="H30" s="34">
        <v>1148</v>
      </c>
      <c r="I30" s="34"/>
      <c r="J30" s="34">
        <v>1887</v>
      </c>
    </row>
    <row r="31" spans="1:13">
      <c r="A31" s="26" t="s">
        <v>31</v>
      </c>
      <c r="B31" s="20">
        <v>19</v>
      </c>
      <c r="D31" s="34">
        <v>0</v>
      </c>
      <c r="E31" s="34"/>
      <c r="F31" s="34">
        <v>7886</v>
      </c>
      <c r="G31" s="34"/>
      <c r="H31" s="34">
        <v>0</v>
      </c>
      <c r="I31" s="177"/>
      <c r="J31" s="179">
        <v>0</v>
      </c>
    </row>
    <row r="32" spans="1:13">
      <c r="A32" s="26" t="s">
        <v>32</v>
      </c>
      <c r="B32" s="20">
        <v>4</v>
      </c>
      <c r="D32" s="34">
        <v>759</v>
      </c>
      <c r="E32" s="34"/>
      <c r="F32" s="34">
        <v>1658</v>
      </c>
      <c r="G32" s="34"/>
      <c r="H32" s="34">
        <v>759</v>
      </c>
      <c r="I32" s="34"/>
      <c r="J32" s="34">
        <v>1025</v>
      </c>
    </row>
    <row r="33" spans="1:10" s="17" customFormat="1" ht="22.2">
      <c r="A33" s="205" t="s">
        <v>33</v>
      </c>
      <c r="B33" s="22"/>
      <c r="C33" s="54"/>
      <c r="D33" s="38">
        <f>SUM(D24:D32)</f>
        <v>2331538</v>
      </c>
      <c r="E33" s="39"/>
      <c r="F33" s="38">
        <f>SUM(F24:F32)</f>
        <v>2524087</v>
      </c>
      <c r="G33" s="39"/>
      <c r="H33" s="38">
        <f>SUM(H24:H32)</f>
        <v>2666983</v>
      </c>
      <c r="I33" s="39"/>
      <c r="J33" s="38">
        <f>SUM(J24:J32)</f>
        <v>3548323</v>
      </c>
    </row>
    <row r="34" spans="1:10" s="17" customFormat="1" ht="22.2">
      <c r="A34" s="205"/>
      <c r="B34" s="22"/>
      <c r="C34" s="54"/>
      <c r="D34" s="40"/>
      <c r="E34" s="40"/>
      <c r="F34" s="40"/>
      <c r="G34" s="40"/>
      <c r="H34" s="40"/>
      <c r="I34" s="40"/>
      <c r="J34" s="40"/>
    </row>
    <row r="35" spans="1:10" ht="22.8" thickBot="1">
      <c r="A35" s="17" t="s">
        <v>34</v>
      </c>
      <c r="B35" s="22"/>
      <c r="C35" s="54"/>
      <c r="D35" s="41">
        <f>D33+D21</f>
        <v>3291405</v>
      </c>
      <c r="E35" s="40"/>
      <c r="F35" s="41">
        <f>F33+F21</f>
        <v>4128478</v>
      </c>
      <c r="G35" s="40"/>
      <c r="H35" s="41">
        <f>H33+H21</f>
        <v>3623249</v>
      </c>
      <c r="I35" s="40"/>
      <c r="J35" s="41">
        <f>J33+J21</f>
        <v>4823907</v>
      </c>
    </row>
    <row r="36" spans="1:10" ht="22.8" thickTop="1">
      <c r="A36" s="17"/>
      <c r="B36" s="22"/>
      <c r="C36" s="54"/>
      <c r="D36" s="35"/>
      <c r="E36" s="35"/>
      <c r="F36" s="35"/>
      <c r="G36" s="35"/>
      <c r="H36" s="35"/>
      <c r="I36" s="35"/>
      <c r="J36" s="35"/>
    </row>
    <row r="37" spans="1:10" ht="22.2">
      <c r="A37" s="17"/>
      <c r="B37" s="22"/>
      <c r="C37" s="54"/>
      <c r="D37" s="35"/>
      <c r="E37" s="35"/>
      <c r="F37" s="35"/>
      <c r="G37" s="35"/>
      <c r="H37" s="35"/>
      <c r="I37" s="35"/>
      <c r="J37" s="35"/>
    </row>
    <row r="38" spans="1:10" ht="22.2">
      <c r="A38" s="17"/>
      <c r="B38" s="22"/>
      <c r="C38" s="54"/>
      <c r="D38" s="35"/>
      <c r="E38" s="35"/>
      <c r="F38" s="35"/>
      <c r="G38" s="35"/>
      <c r="H38" s="35"/>
      <c r="I38" s="35"/>
      <c r="J38" s="35"/>
    </row>
    <row r="39" spans="1:10" ht="22.2">
      <c r="A39" s="17"/>
      <c r="B39" s="22"/>
      <c r="C39" s="54"/>
      <c r="D39" s="35"/>
      <c r="E39" s="35"/>
      <c r="F39" s="35"/>
      <c r="G39" s="35"/>
      <c r="H39" s="35"/>
      <c r="I39" s="35"/>
      <c r="J39" s="35"/>
    </row>
    <row r="40" spans="1:10" ht="22.2">
      <c r="A40" s="17"/>
      <c r="B40" s="22"/>
      <c r="C40" s="54"/>
      <c r="D40" s="35"/>
      <c r="E40" s="35"/>
      <c r="F40" s="35"/>
      <c r="G40" s="35"/>
      <c r="H40" s="35"/>
      <c r="I40" s="35"/>
      <c r="J40" s="35"/>
    </row>
    <row r="41" spans="1:10">
      <c r="A41" s="271" t="s">
        <v>35</v>
      </c>
      <c r="B41" s="271"/>
      <c r="D41" s="35"/>
      <c r="E41" s="42"/>
      <c r="F41" s="35"/>
      <c r="G41" s="42"/>
      <c r="H41" s="35"/>
      <c r="I41" s="42"/>
      <c r="J41" s="35"/>
    </row>
    <row r="42" spans="1:10" s="15" customFormat="1" ht="23.4">
      <c r="A42" s="14" t="s">
        <v>0</v>
      </c>
    </row>
    <row r="43" spans="1:10" s="15" customFormat="1" ht="23.4">
      <c r="A43" s="272" t="s">
        <v>1</v>
      </c>
      <c r="B43" s="272"/>
      <c r="C43" s="272"/>
      <c r="D43" s="272"/>
      <c r="E43" s="272"/>
      <c r="F43" s="272"/>
      <c r="G43" s="272"/>
      <c r="H43" s="272"/>
      <c r="I43" s="272"/>
      <c r="J43" s="272"/>
    </row>
    <row r="44" spans="1:10" s="15" customFormat="1" ht="23.4">
      <c r="A44" s="272" t="s">
        <v>2</v>
      </c>
      <c r="B44" s="272"/>
      <c r="C44" s="272"/>
      <c r="D44" s="272"/>
      <c r="E44" s="272"/>
      <c r="F44" s="272"/>
      <c r="G44" s="272"/>
      <c r="H44" s="272"/>
      <c r="I44" s="272"/>
      <c r="J44" s="272"/>
    </row>
    <row r="45" spans="1:10" ht="22.2">
      <c r="A45" s="273" t="s">
        <v>35</v>
      </c>
      <c r="B45" s="273"/>
      <c r="C45" s="273"/>
      <c r="D45" s="273"/>
      <c r="E45" s="273"/>
      <c r="F45" s="273"/>
      <c r="G45" s="273"/>
      <c r="H45" s="273"/>
      <c r="I45" s="273"/>
      <c r="J45" s="273"/>
    </row>
    <row r="46" spans="1:10" ht="22.2">
      <c r="A46" s="17"/>
      <c r="B46" s="16"/>
      <c r="D46" s="17"/>
      <c r="E46" s="54" t="s">
        <v>3</v>
      </c>
      <c r="F46" s="17"/>
      <c r="G46" s="17"/>
      <c r="H46" s="269" t="s">
        <v>4</v>
      </c>
      <c r="I46" s="269"/>
      <c r="J46" s="269"/>
    </row>
    <row r="47" spans="1:10" ht="22.2">
      <c r="A47" s="17"/>
      <c r="D47" s="268" t="s">
        <v>5</v>
      </c>
      <c r="E47" s="268"/>
      <c r="F47" s="268"/>
      <c r="H47" s="268" t="s">
        <v>5</v>
      </c>
      <c r="I47" s="268"/>
      <c r="J47" s="268"/>
    </row>
    <row r="48" spans="1:10" ht="22.2">
      <c r="A48" s="175" t="s">
        <v>36</v>
      </c>
      <c r="B48" s="20" t="s">
        <v>7</v>
      </c>
      <c r="D48" s="19">
        <v>2565</v>
      </c>
      <c r="E48" s="19"/>
      <c r="F48" s="19">
        <v>2564</v>
      </c>
      <c r="H48" s="19">
        <v>2565</v>
      </c>
      <c r="I48" s="19"/>
      <c r="J48" s="19">
        <v>2564</v>
      </c>
    </row>
    <row r="49" spans="1:10" ht="22.2">
      <c r="B49" s="22"/>
      <c r="C49" s="54"/>
      <c r="D49" s="270" t="s">
        <v>8</v>
      </c>
      <c r="E49" s="270"/>
      <c r="F49" s="270"/>
      <c r="G49" s="270"/>
      <c r="H49" s="270"/>
      <c r="I49" s="270"/>
      <c r="J49" s="270"/>
    </row>
    <row r="50" spans="1:10" ht="22.2">
      <c r="A50" s="23" t="s">
        <v>37</v>
      </c>
      <c r="D50" s="24"/>
      <c r="E50" s="24"/>
      <c r="F50" s="24"/>
      <c r="G50" s="24"/>
      <c r="H50" s="24"/>
      <c r="I50" s="24"/>
      <c r="J50" s="24"/>
    </row>
    <row r="51" spans="1:10">
      <c r="A51" s="26" t="s">
        <v>38</v>
      </c>
      <c r="B51" s="20">
        <v>12.1</v>
      </c>
      <c r="D51" s="43">
        <v>0</v>
      </c>
      <c r="E51" s="43"/>
      <c r="F51" s="43">
        <v>300000</v>
      </c>
      <c r="G51" s="43"/>
      <c r="H51" s="43">
        <v>0</v>
      </c>
      <c r="I51" s="43"/>
      <c r="J51" s="43">
        <v>300000</v>
      </c>
    </row>
    <row r="52" spans="1:10">
      <c r="A52" s="26" t="s">
        <v>39</v>
      </c>
      <c r="B52" s="37">
        <v>12.2</v>
      </c>
      <c r="D52" s="34">
        <v>300000</v>
      </c>
      <c r="E52" s="43"/>
      <c r="F52" s="43">
        <v>340000</v>
      </c>
      <c r="G52" s="43"/>
      <c r="H52" s="43">
        <v>300000</v>
      </c>
      <c r="I52" s="43"/>
      <c r="J52" s="43">
        <v>340000</v>
      </c>
    </row>
    <row r="53" spans="1:10">
      <c r="A53" s="207" t="s">
        <v>40</v>
      </c>
      <c r="B53" s="16"/>
      <c r="C53" s="44"/>
      <c r="D53" s="43">
        <v>2941</v>
      </c>
      <c r="E53" s="27"/>
      <c r="F53" s="43">
        <v>4310</v>
      </c>
      <c r="G53" s="177"/>
      <c r="H53" s="43">
        <v>2941</v>
      </c>
      <c r="I53" s="177"/>
      <c r="J53" s="43">
        <v>459</v>
      </c>
    </row>
    <row r="54" spans="1:10">
      <c r="A54" s="26" t="s">
        <v>41</v>
      </c>
      <c r="B54" s="20">
        <v>4</v>
      </c>
      <c r="D54" s="43">
        <v>0</v>
      </c>
      <c r="E54" s="43"/>
      <c r="F54" s="34">
        <v>0</v>
      </c>
      <c r="G54" s="43"/>
      <c r="H54" s="43">
        <v>21105</v>
      </c>
      <c r="I54" s="43"/>
      <c r="J54" s="43">
        <v>690200</v>
      </c>
    </row>
    <row r="55" spans="1:10">
      <c r="A55" s="26" t="s">
        <v>42</v>
      </c>
      <c r="D55" s="43">
        <v>0</v>
      </c>
      <c r="E55" s="43"/>
      <c r="F55" s="43">
        <v>7</v>
      </c>
      <c r="G55" s="43"/>
      <c r="H55" s="34">
        <v>0</v>
      </c>
      <c r="I55" s="43"/>
      <c r="J55" s="180">
        <v>0</v>
      </c>
    </row>
    <row r="56" spans="1:10">
      <c r="A56" s="26" t="s">
        <v>43</v>
      </c>
      <c r="B56" s="20">
        <v>4</v>
      </c>
      <c r="D56" s="43">
        <v>21607</v>
      </c>
      <c r="E56" s="43"/>
      <c r="F56" s="43">
        <v>126580</v>
      </c>
      <c r="G56" s="43"/>
      <c r="H56" s="43">
        <v>19512</v>
      </c>
      <c r="I56" s="43"/>
      <c r="J56" s="43">
        <v>78981</v>
      </c>
    </row>
    <row r="57" spans="1:10" s="17" customFormat="1" ht="22.2">
      <c r="A57" s="205" t="s">
        <v>44</v>
      </c>
      <c r="B57" s="23"/>
      <c r="C57" s="54"/>
      <c r="D57" s="45">
        <f>SUM(D51:D56)</f>
        <v>324548</v>
      </c>
      <c r="E57" s="46"/>
      <c r="F57" s="45">
        <f>SUM(F51:F56)</f>
        <v>770897</v>
      </c>
      <c r="G57" s="46"/>
      <c r="H57" s="45">
        <f>SUM(H51:H56)</f>
        <v>343558</v>
      </c>
      <c r="I57" s="46"/>
      <c r="J57" s="45">
        <f>SUM(J51:J56)</f>
        <v>1409640</v>
      </c>
    </row>
    <row r="58" spans="1:10">
      <c r="D58" s="47"/>
      <c r="E58" s="47"/>
      <c r="F58" s="47"/>
      <c r="G58" s="47"/>
      <c r="H58" s="47"/>
      <c r="I58" s="47"/>
      <c r="J58" s="47"/>
    </row>
    <row r="59" spans="1:10" ht="22.2">
      <c r="A59" s="23" t="s">
        <v>45</v>
      </c>
      <c r="D59" s="47"/>
      <c r="E59" s="47"/>
      <c r="F59" s="47"/>
      <c r="G59" s="47"/>
      <c r="H59" s="47"/>
      <c r="I59" s="47"/>
      <c r="J59" s="47"/>
    </row>
    <row r="60" spans="1:10">
      <c r="A60" s="26" t="s">
        <v>46</v>
      </c>
      <c r="B60" s="37" t="s">
        <v>47</v>
      </c>
      <c r="D60" s="43">
        <v>366800</v>
      </c>
      <c r="E60" s="43"/>
      <c r="F60" s="43">
        <v>666800</v>
      </c>
      <c r="G60" s="43"/>
      <c r="H60" s="43">
        <v>366800</v>
      </c>
      <c r="I60" s="43"/>
      <c r="J60" s="43">
        <v>666800</v>
      </c>
    </row>
    <row r="61" spans="1:10">
      <c r="A61" s="207" t="s">
        <v>48</v>
      </c>
      <c r="B61" s="37"/>
      <c r="C61" s="44"/>
      <c r="D61" s="27">
        <v>2872</v>
      </c>
      <c r="E61" s="27"/>
      <c r="F61" s="27">
        <v>4759</v>
      </c>
      <c r="G61" s="27"/>
      <c r="H61" s="27">
        <v>2872</v>
      </c>
      <c r="I61" s="27"/>
      <c r="J61" s="27">
        <v>589</v>
      </c>
    </row>
    <row r="62" spans="1:10">
      <c r="A62" s="26" t="s">
        <v>49</v>
      </c>
      <c r="B62" s="20">
        <v>13</v>
      </c>
      <c r="D62" s="48">
        <v>26835</v>
      </c>
      <c r="E62" s="47"/>
      <c r="F62" s="48">
        <v>68755</v>
      </c>
      <c r="G62" s="47"/>
      <c r="H62" s="49">
        <v>26835</v>
      </c>
      <c r="I62" s="47"/>
      <c r="J62" s="49">
        <v>29383</v>
      </c>
    </row>
    <row r="63" spans="1:10" s="17" customFormat="1" ht="22.2">
      <c r="A63" s="205" t="s">
        <v>50</v>
      </c>
      <c r="B63" s="22"/>
      <c r="C63" s="54"/>
      <c r="D63" s="50">
        <f>SUM(D60:D62)</f>
        <v>396507</v>
      </c>
      <c r="E63" s="46"/>
      <c r="F63" s="50">
        <f>SUM(F60:F62)</f>
        <v>740314</v>
      </c>
      <c r="G63" s="46"/>
      <c r="H63" s="50">
        <f>SUM(H60:H62)</f>
        <v>396507</v>
      </c>
      <c r="I63" s="46"/>
      <c r="J63" s="50">
        <f>SUM(J60:J62)</f>
        <v>696772</v>
      </c>
    </row>
    <row r="64" spans="1:10" s="17" customFormat="1" ht="22.2">
      <c r="A64" s="205"/>
      <c r="B64" s="22"/>
      <c r="C64" s="54"/>
      <c r="D64" s="46"/>
      <c r="E64" s="46"/>
      <c r="F64" s="46"/>
      <c r="G64" s="46"/>
      <c r="H64" s="46"/>
      <c r="I64" s="46"/>
      <c r="J64" s="46"/>
    </row>
    <row r="65" spans="1:12" s="17" customFormat="1" ht="22.2">
      <c r="A65" s="205" t="s">
        <v>51</v>
      </c>
      <c r="B65" s="22"/>
      <c r="C65" s="54"/>
      <c r="D65" s="50">
        <f>D63+D57</f>
        <v>721055</v>
      </c>
      <c r="E65" s="46"/>
      <c r="F65" s="50">
        <f>F63+F57</f>
        <v>1511211</v>
      </c>
      <c r="G65" s="46"/>
      <c r="H65" s="50">
        <f>H63+H57</f>
        <v>740065</v>
      </c>
      <c r="I65" s="46"/>
      <c r="J65" s="50">
        <f>J63+J57</f>
        <v>2106412</v>
      </c>
    </row>
    <row r="66" spans="1:12">
      <c r="A66" s="208"/>
      <c r="B66" s="51"/>
      <c r="D66" s="42"/>
      <c r="E66" s="42"/>
      <c r="F66" s="42"/>
      <c r="G66" s="42"/>
      <c r="H66" s="42"/>
      <c r="I66" s="42"/>
      <c r="J66" s="42"/>
    </row>
    <row r="67" spans="1:12" ht="22.2">
      <c r="A67" s="23" t="s">
        <v>52</v>
      </c>
      <c r="B67" s="52"/>
      <c r="D67" s="24"/>
      <c r="E67" s="24"/>
      <c r="F67" s="24"/>
      <c r="G67" s="24"/>
      <c r="H67" s="24"/>
      <c r="I67" s="24"/>
      <c r="J67" s="24"/>
    </row>
    <row r="68" spans="1:12">
      <c r="A68" s="55" t="s">
        <v>53</v>
      </c>
      <c r="D68" s="24"/>
      <c r="E68" s="24"/>
      <c r="F68" s="24"/>
      <c r="G68" s="24"/>
      <c r="H68" s="24"/>
      <c r="I68" s="24"/>
      <c r="J68" s="24"/>
    </row>
    <row r="69" spans="1:12">
      <c r="A69" s="208" t="s">
        <v>54</v>
      </c>
      <c r="D69" s="24"/>
      <c r="E69" s="24"/>
      <c r="F69" s="24"/>
      <c r="G69" s="24"/>
      <c r="H69" s="24"/>
      <c r="I69" s="24"/>
      <c r="J69" s="24"/>
    </row>
    <row r="70" spans="1:12" ht="22.2" thickBot="1">
      <c r="A70" s="208" t="s">
        <v>55</v>
      </c>
      <c r="D70" s="53">
        <v>1729277</v>
      </c>
      <c r="E70" s="24"/>
      <c r="F70" s="53">
        <v>1729277</v>
      </c>
      <c r="G70" s="24"/>
      <c r="H70" s="53">
        <v>1729277</v>
      </c>
      <c r="I70" s="24"/>
      <c r="J70" s="53">
        <v>1729277</v>
      </c>
    </row>
    <row r="71" spans="1:12" ht="22.2" thickTop="1">
      <c r="A71" s="208" t="s">
        <v>56</v>
      </c>
      <c r="D71" s="35"/>
      <c r="E71" s="34"/>
      <c r="F71" s="35"/>
      <c r="G71" s="35"/>
      <c r="H71" s="35"/>
      <c r="I71" s="35"/>
      <c r="J71" s="35"/>
    </row>
    <row r="72" spans="1:12">
      <c r="A72" s="208" t="s">
        <v>55</v>
      </c>
      <c r="D72" s="35">
        <v>1729277</v>
      </c>
      <c r="E72" s="34"/>
      <c r="F72" s="35">
        <v>1729277</v>
      </c>
      <c r="G72" s="35"/>
      <c r="H72" s="35">
        <v>1729277</v>
      </c>
      <c r="I72" s="35"/>
      <c r="J72" s="35">
        <v>1729277</v>
      </c>
    </row>
    <row r="73" spans="1:12">
      <c r="A73" s="16" t="s">
        <v>57</v>
      </c>
      <c r="D73" s="35">
        <v>208455</v>
      </c>
      <c r="E73" s="35"/>
      <c r="F73" s="35">
        <v>208455</v>
      </c>
      <c r="G73" s="35"/>
      <c r="H73" s="35">
        <v>208455</v>
      </c>
      <c r="I73" s="35"/>
      <c r="J73" s="35">
        <v>208455</v>
      </c>
    </row>
    <row r="74" spans="1:12">
      <c r="A74" s="16" t="s">
        <v>58</v>
      </c>
      <c r="D74" s="24"/>
      <c r="E74" s="24"/>
      <c r="F74" s="24"/>
      <c r="G74" s="24"/>
      <c r="H74" s="24"/>
      <c r="I74" s="24"/>
      <c r="J74" s="24"/>
    </row>
    <row r="75" spans="1:12">
      <c r="A75" s="209" t="s">
        <v>59</v>
      </c>
      <c r="D75" s="24"/>
      <c r="E75" s="24"/>
      <c r="F75" s="24"/>
      <c r="G75" s="24"/>
      <c r="H75" s="24"/>
      <c r="I75" s="24"/>
      <c r="J75" s="24"/>
    </row>
    <row r="76" spans="1:12">
      <c r="A76" s="208" t="s">
        <v>60</v>
      </c>
      <c r="B76" s="20">
        <v>14</v>
      </c>
      <c r="D76" s="35">
        <v>82000</v>
      </c>
      <c r="E76" s="35"/>
      <c r="F76" s="35">
        <v>65000</v>
      </c>
      <c r="G76" s="35"/>
      <c r="H76" s="35">
        <v>82000</v>
      </c>
      <c r="I76" s="35"/>
      <c r="J76" s="35">
        <v>65000</v>
      </c>
    </row>
    <row r="77" spans="1:12">
      <c r="A77" s="209" t="s">
        <v>61</v>
      </c>
      <c r="D77" s="35">
        <v>838486</v>
      </c>
      <c r="E77" s="35"/>
      <c r="F77" s="35">
        <v>936011</v>
      </c>
      <c r="G77" s="35"/>
      <c r="H77" s="35">
        <v>870593</v>
      </c>
      <c r="I77" s="35"/>
      <c r="J77" s="35">
        <v>722712</v>
      </c>
    </row>
    <row r="78" spans="1:12">
      <c r="A78" s="16" t="s">
        <v>62</v>
      </c>
      <c r="D78" s="49">
        <v>-287868</v>
      </c>
      <c r="E78" s="35"/>
      <c r="F78" s="49">
        <v>-321476</v>
      </c>
      <c r="G78" s="35"/>
      <c r="H78" s="49">
        <v>-7141</v>
      </c>
      <c r="I78" s="35"/>
      <c r="J78" s="49">
        <v>-7949</v>
      </c>
    </row>
    <row r="79" spans="1:12" ht="22.2">
      <c r="A79" s="205" t="s">
        <v>63</v>
      </c>
      <c r="D79" s="38">
        <f>SUM(D72:D78)</f>
        <v>2570350</v>
      </c>
      <c r="E79" s="39"/>
      <c r="F79" s="38">
        <f>SUM(F72:F78)</f>
        <v>2617267</v>
      </c>
      <c r="G79" s="39"/>
      <c r="H79" s="38">
        <f>SUM(H72:H78)</f>
        <v>2883184</v>
      </c>
      <c r="I79" s="39"/>
      <c r="J79" s="38">
        <f>SUM(J72:J78)</f>
        <v>2717495</v>
      </c>
      <c r="K79" s="42"/>
      <c r="L79" s="42"/>
    </row>
    <row r="80" spans="1:12" ht="22.2">
      <c r="A80" s="205"/>
      <c r="D80" s="40"/>
      <c r="E80" s="40"/>
      <c r="F80" s="40"/>
      <c r="G80" s="40"/>
      <c r="H80" s="40"/>
      <c r="I80" s="40"/>
      <c r="J80" s="40"/>
    </row>
    <row r="81" spans="1:10" ht="22.8" thickBot="1">
      <c r="A81" s="17" t="s">
        <v>64</v>
      </c>
      <c r="B81" s="22"/>
      <c r="C81" s="54"/>
      <c r="D81" s="41">
        <f>D79+D65</f>
        <v>3291405</v>
      </c>
      <c r="E81" s="40"/>
      <c r="F81" s="41">
        <f>F79+F65</f>
        <v>4128478</v>
      </c>
      <c r="G81" s="40"/>
      <c r="H81" s="41">
        <f>H79+H65</f>
        <v>3623249</v>
      </c>
      <c r="I81" s="40"/>
      <c r="J81" s="41">
        <f>J79+J65</f>
        <v>4823907</v>
      </c>
    </row>
    <row r="82" spans="1:10" ht="22.8" thickTop="1">
      <c r="C82" s="54"/>
      <c r="D82" s="35">
        <f>D79-SOCE_Conso!V36</f>
        <v>0</v>
      </c>
      <c r="E82" s="35"/>
      <c r="F82" s="35"/>
      <c r="G82" s="35"/>
      <c r="H82" s="35">
        <f>H79-SOCE_Separate!P34</f>
        <v>0</v>
      </c>
      <c r="I82" s="35"/>
      <c r="J82" s="35"/>
    </row>
    <row r="83" spans="1:10" ht="22.2">
      <c r="A83" s="271"/>
      <c r="B83" s="271"/>
      <c r="C83" s="54"/>
      <c r="D83" s="35">
        <f>D81-D35</f>
        <v>0</v>
      </c>
      <c r="E83" s="35"/>
      <c r="F83" s="35"/>
      <c r="G83" s="35"/>
      <c r="H83" s="35">
        <f>H81-H35</f>
        <v>0</v>
      </c>
      <c r="I83" s="35"/>
      <c r="J83" s="35"/>
    </row>
    <row r="84" spans="1:10">
      <c r="B84" s="18"/>
      <c r="D84" s="42"/>
    </row>
    <row r="85" spans="1:10">
      <c r="B85" s="18"/>
      <c r="D85" s="42"/>
      <c r="E85" s="42"/>
      <c r="F85" s="42"/>
      <c r="G85" s="42"/>
      <c r="H85" s="42"/>
      <c r="I85" s="42"/>
      <c r="J85" s="42"/>
    </row>
    <row r="86" spans="1:10">
      <c r="B86" s="18"/>
      <c r="D86" s="42"/>
    </row>
    <row r="90" spans="1:10">
      <c r="B90" s="18"/>
    </row>
    <row r="91" spans="1:10">
      <c r="B91" s="18"/>
    </row>
  </sheetData>
  <mergeCells count="17">
    <mergeCell ref="A2:J2"/>
    <mergeCell ref="A3:J3"/>
    <mergeCell ref="A4:J4"/>
    <mergeCell ref="D5:F5"/>
    <mergeCell ref="H5:J5"/>
    <mergeCell ref="D49:J49"/>
    <mergeCell ref="A83:B83"/>
    <mergeCell ref="D8:J8"/>
    <mergeCell ref="A41:B41"/>
    <mergeCell ref="A43:J43"/>
    <mergeCell ref="A44:J44"/>
    <mergeCell ref="A45:J45"/>
    <mergeCell ref="D6:F6"/>
    <mergeCell ref="H6:J6"/>
    <mergeCell ref="D47:F47"/>
    <mergeCell ref="H47:J47"/>
    <mergeCell ref="H46:J46"/>
  </mergeCells>
  <printOptions horizontalCentered="1"/>
  <pageMargins left="0.8" right="0.8" top="0.48" bottom="0.4" header="0.5" footer="0.5"/>
  <pageSetup paperSize="9" scale="78" firstPageNumber="8" fitToHeight="0" orientation="portrait" useFirstPageNumber="1" r:id="rId1"/>
  <headerFooter>
    <oddFooter>&amp;L&amp;"Angsana New,Regular"&amp;15 หมายเหตุประกอบงบการเงินเป็นส่วนหนึ่งของงบการเงินนี้
&amp;C&amp;"Angsana New,Regular"&amp;15&amp;P</oddFooter>
  </headerFooter>
  <rowBreaks count="1" manualBreakCount="1">
    <brk id="4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U70"/>
  <sheetViews>
    <sheetView view="pageBreakPreview" topLeftCell="A55" zoomScale="70" zoomScaleNormal="75" zoomScaleSheetLayoutView="70" workbookViewId="0"/>
  </sheetViews>
  <sheetFormatPr defaultColWidth="10.69140625" defaultRowHeight="22.05" customHeight="1"/>
  <cols>
    <col min="1" max="1" width="65.84375" style="211" customWidth="1"/>
    <col min="2" max="2" width="9.84375" style="143" customWidth="1"/>
    <col min="3" max="3" width="1.53515625" style="143" customWidth="1"/>
    <col min="4" max="4" width="13.53515625" style="142" customWidth="1"/>
    <col min="5" max="5" width="1.53515625" style="142" customWidth="1"/>
    <col min="6" max="6" width="13.53515625" style="142" customWidth="1"/>
    <col min="7" max="7" width="1.53515625" style="142" customWidth="1"/>
    <col min="8" max="8" width="13.53515625" style="142" customWidth="1"/>
    <col min="9" max="9" width="1.53515625" style="142" customWidth="1"/>
    <col min="10" max="10" width="13.53515625" style="142" customWidth="1"/>
    <col min="11" max="11" width="1.765625" style="142" customWidth="1"/>
    <col min="12" max="12" width="11.4609375" style="142" bestFit="1" customWidth="1"/>
    <col min="13" max="16384" width="10.69140625" style="142"/>
  </cols>
  <sheetData>
    <row r="1" spans="1:10" s="236" customFormat="1" ht="23.55" customHeight="1">
      <c r="A1" s="235" t="s">
        <v>0</v>
      </c>
      <c r="B1" s="15"/>
      <c r="C1" s="15"/>
      <c r="D1" s="15"/>
      <c r="E1" s="15"/>
      <c r="F1" s="15"/>
      <c r="G1" s="15"/>
      <c r="H1" s="15"/>
      <c r="I1" s="15"/>
      <c r="J1" s="15"/>
    </row>
    <row r="2" spans="1:10" s="236" customFormat="1" ht="23.55" customHeight="1">
      <c r="A2" s="272" t="s">
        <v>1</v>
      </c>
      <c r="B2" s="272"/>
      <c r="C2" s="272"/>
      <c r="D2" s="272"/>
      <c r="E2" s="272"/>
      <c r="F2" s="272"/>
      <c r="G2" s="272"/>
      <c r="H2" s="272"/>
      <c r="I2" s="272"/>
      <c r="J2" s="272"/>
    </row>
    <row r="3" spans="1:10" s="236" customFormat="1" ht="23.55" customHeight="1">
      <c r="A3" s="272" t="s">
        <v>65</v>
      </c>
      <c r="B3" s="272"/>
      <c r="C3" s="272"/>
      <c r="D3" s="272"/>
      <c r="E3" s="272"/>
      <c r="F3" s="272"/>
      <c r="G3" s="272"/>
      <c r="H3" s="272"/>
      <c r="I3" s="272"/>
      <c r="J3" s="272"/>
    </row>
    <row r="4" spans="1:10" ht="22.05" customHeight="1">
      <c r="A4" s="212"/>
      <c r="B4" s="140"/>
      <c r="C4" s="140"/>
      <c r="D4" s="140"/>
      <c r="E4" s="140"/>
      <c r="F4" s="140"/>
      <c r="G4" s="140"/>
      <c r="H4" s="140"/>
      <c r="I4" s="140"/>
      <c r="J4" s="140"/>
    </row>
    <row r="5" spans="1:10" ht="22.05" customHeight="1">
      <c r="A5" s="212"/>
      <c r="B5" s="142"/>
      <c r="C5" s="142"/>
      <c r="D5" s="276" t="s">
        <v>3</v>
      </c>
      <c r="E5" s="276"/>
      <c r="F5" s="276"/>
      <c r="G5" s="140"/>
      <c r="H5" s="276" t="s">
        <v>4</v>
      </c>
      <c r="I5" s="276"/>
      <c r="J5" s="276"/>
    </row>
    <row r="6" spans="1:10" ht="22.05" customHeight="1">
      <c r="A6" s="212"/>
      <c r="B6" s="73"/>
      <c r="C6" s="73"/>
      <c r="D6" s="277" t="s">
        <v>66</v>
      </c>
      <c r="E6" s="277"/>
      <c r="F6" s="277"/>
      <c r="G6" s="21"/>
      <c r="H6" s="277" t="s">
        <v>66</v>
      </c>
      <c r="I6" s="277"/>
      <c r="J6" s="277"/>
    </row>
    <row r="7" spans="1:10" ht="22.05" customHeight="1">
      <c r="A7" s="212"/>
      <c r="B7" s="73"/>
      <c r="C7" s="73"/>
      <c r="D7" s="277" t="s">
        <v>5</v>
      </c>
      <c r="E7" s="277"/>
      <c r="F7" s="277"/>
      <c r="G7" s="21"/>
      <c r="H7" s="277" t="s">
        <v>5</v>
      </c>
      <c r="I7" s="277"/>
      <c r="J7" s="277"/>
    </row>
    <row r="8" spans="1:10" ht="22.05" customHeight="1">
      <c r="A8" s="212"/>
      <c r="B8" s="73" t="s">
        <v>7</v>
      </c>
      <c r="C8" s="73"/>
      <c r="D8" s="21">
        <v>2565</v>
      </c>
      <c r="F8" s="21">
        <v>2564</v>
      </c>
      <c r="H8" s="21">
        <v>2565</v>
      </c>
      <c r="I8" s="21"/>
      <c r="J8" s="21">
        <v>2564</v>
      </c>
    </row>
    <row r="9" spans="1:10" ht="22.05" customHeight="1">
      <c r="A9" s="212"/>
      <c r="B9" s="73"/>
      <c r="C9" s="73"/>
      <c r="D9" s="21"/>
      <c r="F9" s="21" t="s">
        <v>67</v>
      </c>
      <c r="H9" s="21"/>
      <c r="I9" s="21"/>
      <c r="J9" s="21" t="s">
        <v>67</v>
      </c>
    </row>
    <row r="10" spans="1:10" ht="22.05" customHeight="1">
      <c r="A10" s="212"/>
      <c r="D10" s="275" t="s">
        <v>8</v>
      </c>
      <c r="E10" s="275"/>
      <c r="F10" s="275"/>
      <c r="G10" s="275"/>
      <c r="H10" s="275"/>
      <c r="I10" s="275"/>
      <c r="J10" s="275"/>
    </row>
    <row r="11" spans="1:10" ht="22.05" customHeight="1">
      <c r="A11" s="215" t="s">
        <v>68</v>
      </c>
      <c r="B11" s="21"/>
      <c r="C11" s="21"/>
      <c r="G11" s="216"/>
      <c r="H11" s="216"/>
      <c r="I11" s="216"/>
      <c r="J11" s="216"/>
    </row>
    <row r="12" spans="1:10" ht="22.05" customHeight="1">
      <c r="A12" s="211" t="s">
        <v>69</v>
      </c>
      <c r="B12" s="73">
        <v>4</v>
      </c>
      <c r="C12" s="21"/>
      <c r="D12" s="181">
        <v>82646</v>
      </c>
      <c r="E12" s="141"/>
      <c r="F12" s="181">
        <v>43271</v>
      </c>
      <c r="G12" s="141"/>
      <c r="H12" s="181">
        <v>106589</v>
      </c>
      <c r="I12" s="141"/>
      <c r="J12" s="181">
        <v>187989</v>
      </c>
    </row>
    <row r="13" spans="1:10" ht="22.05" customHeight="1">
      <c r="A13" s="142" t="s">
        <v>70</v>
      </c>
      <c r="B13" s="73">
        <v>17</v>
      </c>
      <c r="C13" s="21"/>
      <c r="D13" s="181">
        <v>5917</v>
      </c>
      <c r="E13" s="141"/>
      <c r="F13" s="181">
        <v>445</v>
      </c>
      <c r="G13" s="141"/>
      <c r="H13" s="181">
        <v>5917</v>
      </c>
      <c r="I13" s="141"/>
      <c r="J13" s="181">
        <v>445</v>
      </c>
    </row>
    <row r="14" spans="1:10" ht="22.05" customHeight="1">
      <c r="A14" s="211" t="s">
        <v>71</v>
      </c>
      <c r="B14" s="73">
        <v>16</v>
      </c>
      <c r="C14" s="21"/>
      <c r="D14" s="181">
        <v>0</v>
      </c>
      <c r="E14" s="181"/>
      <c r="F14" s="196">
        <v>0</v>
      </c>
      <c r="G14" s="196"/>
      <c r="H14" s="181">
        <v>55479</v>
      </c>
      <c r="I14" s="196"/>
      <c r="J14" s="196">
        <v>0</v>
      </c>
    </row>
    <row r="15" spans="1:10" ht="22.05" customHeight="1">
      <c r="A15" s="211" t="s">
        <v>72</v>
      </c>
      <c r="B15" s="73">
        <v>4</v>
      </c>
      <c r="C15" s="21"/>
      <c r="D15" s="181">
        <v>1205</v>
      </c>
      <c r="E15" s="181"/>
      <c r="F15" s="181">
        <v>8388</v>
      </c>
      <c r="G15" s="181"/>
      <c r="H15" s="181">
        <v>1694</v>
      </c>
      <c r="I15" s="181"/>
      <c r="J15" s="181">
        <v>13439</v>
      </c>
    </row>
    <row r="16" spans="1:10" ht="22.05" customHeight="1">
      <c r="A16" s="212" t="s">
        <v>73</v>
      </c>
      <c r="B16" s="21"/>
      <c r="C16" s="21"/>
      <c r="D16" s="182">
        <f>SUM(D12:D15)</f>
        <v>89768</v>
      </c>
      <c r="E16" s="183"/>
      <c r="F16" s="182">
        <f>SUM(F12:F15)</f>
        <v>52104</v>
      </c>
      <c r="G16" s="183">
        <f>SUM(G12:G15)</f>
        <v>0</v>
      </c>
      <c r="H16" s="182">
        <f>SUM(H12:H15)</f>
        <v>169679</v>
      </c>
      <c r="I16" s="183">
        <f>SUM(I12:I15)</f>
        <v>0</v>
      </c>
      <c r="J16" s="182">
        <f>SUM(J12:J15)</f>
        <v>201873</v>
      </c>
    </row>
    <row r="17" spans="1:21" ht="22.05" customHeight="1">
      <c r="A17" s="212"/>
      <c r="B17" s="21"/>
      <c r="C17" s="21"/>
      <c r="D17" s="181"/>
      <c r="E17" s="181"/>
      <c r="F17" s="181"/>
      <c r="G17" s="181"/>
      <c r="H17" s="181"/>
      <c r="I17" s="181"/>
      <c r="J17" s="181"/>
    </row>
    <row r="18" spans="1:21" ht="22.05" customHeight="1">
      <c r="A18" s="215" t="s">
        <v>74</v>
      </c>
      <c r="B18" s="21"/>
      <c r="C18" s="21"/>
      <c r="D18" s="141"/>
      <c r="E18" s="141"/>
      <c r="F18" s="141"/>
      <c r="G18" s="141"/>
      <c r="H18" s="141"/>
      <c r="I18" s="141"/>
      <c r="J18" s="141"/>
      <c r="P18" s="210"/>
      <c r="U18" s="217"/>
    </row>
    <row r="19" spans="1:21" ht="22.05" customHeight="1">
      <c r="A19" s="142" t="s">
        <v>75</v>
      </c>
      <c r="B19" s="73">
        <v>4</v>
      </c>
      <c r="C19" s="21"/>
      <c r="D19" s="184">
        <v>73859</v>
      </c>
      <c r="E19" s="141"/>
      <c r="F19" s="184">
        <v>63454</v>
      </c>
      <c r="G19" s="141"/>
      <c r="H19" s="181">
        <v>48571</v>
      </c>
      <c r="I19" s="141"/>
      <c r="J19" s="181">
        <v>44463</v>
      </c>
      <c r="P19" s="210"/>
    </row>
    <row r="20" spans="1:21" ht="22.05" customHeight="1">
      <c r="A20" s="211" t="s">
        <v>76</v>
      </c>
      <c r="B20" s="73" t="s">
        <v>77</v>
      </c>
      <c r="C20" s="21"/>
      <c r="D20" s="184">
        <v>30692</v>
      </c>
      <c r="E20" s="181"/>
      <c r="F20" s="184">
        <v>43653</v>
      </c>
      <c r="G20" s="181"/>
      <c r="H20" s="181">
        <v>29238</v>
      </c>
      <c r="I20" s="181"/>
      <c r="J20" s="181">
        <v>45088</v>
      </c>
      <c r="P20" s="210"/>
    </row>
    <row r="21" spans="1:21" ht="22.05" customHeight="1">
      <c r="A21" s="211" t="s">
        <v>78</v>
      </c>
      <c r="B21" s="73"/>
      <c r="C21" s="21"/>
      <c r="D21" s="181">
        <v>0</v>
      </c>
      <c r="E21" s="181"/>
      <c r="F21" s="184">
        <v>56056</v>
      </c>
      <c r="G21" s="196"/>
      <c r="H21" s="218">
        <v>0</v>
      </c>
      <c r="I21" s="196"/>
      <c r="J21" s="196">
        <v>0</v>
      </c>
    </row>
    <row r="22" spans="1:21" ht="22.05" customHeight="1">
      <c r="A22" s="211" t="s">
        <v>79</v>
      </c>
      <c r="B22" s="73"/>
      <c r="C22" s="21"/>
      <c r="D22" s="181">
        <v>10762</v>
      </c>
      <c r="E22" s="181"/>
      <c r="F22" s="184">
        <v>14432</v>
      </c>
      <c r="G22" s="196"/>
      <c r="H22" s="218">
        <v>0</v>
      </c>
      <c r="I22" s="196"/>
      <c r="J22" s="196">
        <v>0</v>
      </c>
    </row>
    <row r="23" spans="1:21" ht="22.05" customHeight="1">
      <c r="A23" s="212" t="s">
        <v>80</v>
      </c>
      <c r="B23" s="146"/>
      <c r="C23" s="21"/>
      <c r="D23" s="182">
        <f>SUM(D19:D22)</f>
        <v>115313</v>
      </c>
      <c r="E23" s="186"/>
      <c r="F23" s="182">
        <f>SUM(F19:F22)</f>
        <v>177595</v>
      </c>
      <c r="G23" s="183"/>
      <c r="H23" s="182">
        <f>SUM(H19:H22)</f>
        <v>77809</v>
      </c>
      <c r="I23" s="183"/>
      <c r="J23" s="182">
        <f>SUM(J19:J22)</f>
        <v>89551</v>
      </c>
      <c r="P23" s="210"/>
    </row>
    <row r="24" spans="1:21" ht="22.05" customHeight="1">
      <c r="A24" s="212"/>
      <c r="B24" s="146"/>
      <c r="C24" s="21"/>
      <c r="D24" s="187"/>
      <c r="E24" s="186"/>
      <c r="F24" s="187"/>
      <c r="G24" s="183"/>
      <c r="H24" s="187"/>
      <c r="I24" s="183"/>
      <c r="J24" s="187"/>
      <c r="P24" s="210"/>
    </row>
    <row r="25" spans="1:21" ht="22.05" customHeight="1">
      <c r="A25" s="212" t="s">
        <v>81</v>
      </c>
      <c r="B25" s="21"/>
      <c r="C25" s="21"/>
      <c r="D25" s="187">
        <v>-25545</v>
      </c>
      <c r="E25" s="187"/>
      <c r="F25" s="187">
        <v>-125491</v>
      </c>
      <c r="G25" s="187"/>
      <c r="H25" s="187">
        <v>91870</v>
      </c>
      <c r="I25" s="187"/>
      <c r="J25" s="187">
        <v>112322</v>
      </c>
      <c r="P25" s="210"/>
    </row>
    <row r="26" spans="1:21" ht="22.05" customHeight="1">
      <c r="A26" s="211" t="s">
        <v>82</v>
      </c>
      <c r="B26" s="73">
        <v>4</v>
      </c>
      <c r="C26" s="21"/>
      <c r="D26" s="184">
        <v>-48991</v>
      </c>
      <c r="E26" s="188"/>
      <c r="F26" s="184">
        <v>-58535</v>
      </c>
      <c r="G26" s="181"/>
      <c r="H26" s="181">
        <v>-52869</v>
      </c>
      <c r="I26" s="181"/>
      <c r="J26" s="181">
        <v>-71798</v>
      </c>
      <c r="P26" s="210"/>
    </row>
    <row r="27" spans="1:21" ht="22.05" customHeight="1">
      <c r="A27" s="211" t="s">
        <v>83</v>
      </c>
      <c r="B27" s="21"/>
      <c r="C27" s="21"/>
      <c r="D27" s="184">
        <v>0</v>
      </c>
      <c r="E27" s="181"/>
      <c r="F27" s="184">
        <v>32896</v>
      </c>
      <c r="G27" s="181"/>
      <c r="H27" s="181">
        <v>0</v>
      </c>
      <c r="I27" s="181"/>
      <c r="J27" s="184">
        <v>32896</v>
      </c>
      <c r="P27" s="210"/>
    </row>
    <row r="28" spans="1:21" ht="22.05" customHeight="1">
      <c r="A28" s="211" t="s">
        <v>84</v>
      </c>
      <c r="B28" s="21"/>
      <c r="C28" s="21"/>
      <c r="D28" s="181">
        <v>6237</v>
      </c>
      <c r="E28" s="188"/>
      <c r="F28" s="181">
        <v>50864</v>
      </c>
      <c r="G28" s="184"/>
      <c r="H28" s="181">
        <v>0</v>
      </c>
      <c r="I28" s="184"/>
      <c r="J28" s="176">
        <v>0</v>
      </c>
      <c r="P28" s="210"/>
    </row>
    <row r="29" spans="1:21" ht="22.05" customHeight="1">
      <c r="A29" s="213" t="s">
        <v>85</v>
      </c>
      <c r="B29" s="73" t="s">
        <v>77</v>
      </c>
      <c r="D29" s="189">
        <v>298806</v>
      </c>
      <c r="E29" s="185"/>
      <c r="F29" s="189">
        <v>11</v>
      </c>
      <c r="G29" s="185"/>
      <c r="H29" s="219">
        <v>298806</v>
      </c>
      <c r="I29" s="185"/>
      <c r="J29" s="189">
        <v>11</v>
      </c>
      <c r="P29" s="210"/>
    </row>
    <row r="30" spans="1:21" ht="22.05" customHeight="1">
      <c r="A30" s="212" t="s">
        <v>86</v>
      </c>
      <c r="B30" s="21"/>
      <c r="C30" s="21"/>
      <c r="D30" s="183">
        <f>SUM(D25:D29)</f>
        <v>230507</v>
      </c>
      <c r="E30" s="190"/>
      <c r="F30" s="183">
        <f>SUM(F25:F29)</f>
        <v>-100255</v>
      </c>
      <c r="G30" s="187"/>
      <c r="H30" s="183">
        <f>SUM(H25:H29)</f>
        <v>337807</v>
      </c>
      <c r="I30" s="187"/>
      <c r="J30" s="183">
        <f>SUM(J25:J29)</f>
        <v>73431</v>
      </c>
      <c r="P30" s="210"/>
    </row>
    <row r="31" spans="1:21" ht="22.05" customHeight="1">
      <c r="A31" s="211" t="s">
        <v>87</v>
      </c>
      <c r="B31" s="73">
        <v>19</v>
      </c>
      <c r="C31" s="21"/>
      <c r="D31" s="191">
        <v>0</v>
      </c>
      <c r="E31" s="184"/>
      <c r="F31" s="191">
        <v>0</v>
      </c>
      <c r="G31" s="184"/>
      <c r="H31" s="181">
        <v>0</v>
      </c>
      <c r="I31" s="184"/>
      <c r="J31" s="220">
        <v>0</v>
      </c>
      <c r="P31" s="210"/>
    </row>
    <row r="32" spans="1:21" ht="22.05" customHeight="1">
      <c r="A32" s="140" t="s">
        <v>88</v>
      </c>
      <c r="B32" s="147"/>
      <c r="C32" s="21"/>
      <c r="D32" s="192">
        <f>D30+D31</f>
        <v>230507</v>
      </c>
      <c r="E32" s="187"/>
      <c r="F32" s="192">
        <f>SUM(F30:F31)</f>
        <v>-100255</v>
      </c>
      <c r="G32" s="187"/>
      <c r="H32" s="192">
        <f>H30+H31</f>
        <v>337807</v>
      </c>
      <c r="I32" s="187"/>
      <c r="J32" s="192">
        <f>J30+J31</f>
        <v>73431</v>
      </c>
      <c r="P32" s="210"/>
    </row>
    <row r="33" spans="1:16" ht="22.05" customHeight="1">
      <c r="A33" s="142" t="s">
        <v>89</v>
      </c>
      <c r="B33" s="73">
        <v>16</v>
      </c>
      <c r="C33" s="21"/>
      <c r="D33" s="184">
        <v>-125590</v>
      </c>
      <c r="E33" s="184"/>
      <c r="F33" s="184">
        <v>58066</v>
      </c>
      <c r="G33" s="184"/>
      <c r="H33" s="184">
        <v>0</v>
      </c>
      <c r="I33" s="184"/>
      <c r="J33" s="184">
        <v>0</v>
      </c>
      <c r="P33" s="210"/>
    </row>
    <row r="34" spans="1:16" ht="22.05" customHeight="1">
      <c r="A34" s="140" t="s">
        <v>90</v>
      </c>
      <c r="D34" s="193">
        <f>SUM(D32:D33)</f>
        <v>104917</v>
      </c>
      <c r="F34" s="193">
        <f>SUM(F32:F33)</f>
        <v>-42189</v>
      </c>
      <c r="H34" s="260">
        <f>SUM(H32:H33)</f>
        <v>337807</v>
      </c>
      <c r="J34" s="193">
        <f>SUM(J32:J33)</f>
        <v>73431</v>
      </c>
      <c r="K34" s="141"/>
      <c r="P34" s="210"/>
    </row>
    <row r="35" spans="1:16" ht="22.05" customHeight="1">
      <c r="K35" s="141"/>
      <c r="P35" s="210"/>
    </row>
    <row r="36" spans="1:16" s="236" customFormat="1" ht="22.05" customHeight="1">
      <c r="A36" s="235" t="s">
        <v>0</v>
      </c>
      <c r="B36" s="15"/>
      <c r="C36" s="15"/>
      <c r="D36" s="15"/>
      <c r="E36" s="15"/>
      <c r="F36" s="15"/>
      <c r="G36" s="15"/>
      <c r="H36" s="15"/>
      <c r="I36" s="15"/>
      <c r="J36" s="15"/>
      <c r="K36" s="237"/>
    </row>
    <row r="37" spans="1:16" s="236" customFormat="1" ht="22.05" customHeight="1">
      <c r="A37" s="272" t="s">
        <v>1</v>
      </c>
      <c r="B37" s="272"/>
      <c r="C37" s="272"/>
      <c r="D37" s="272"/>
      <c r="E37" s="272"/>
      <c r="F37" s="272"/>
      <c r="G37" s="272"/>
      <c r="H37" s="272"/>
      <c r="I37" s="272"/>
      <c r="J37" s="272"/>
      <c r="K37" s="237"/>
    </row>
    <row r="38" spans="1:16" s="236" customFormat="1" ht="22.05" customHeight="1">
      <c r="A38" s="272" t="s">
        <v>65</v>
      </c>
      <c r="B38" s="272"/>
      <c r="C38" s="272"/>
      <c r="D38" s="272"/>
      <c r="E38" s="272"/>
      <c r="F38" s="272"/>
      <c r="G38" s="272"/>
      <c r="H38" s="272"/>
      <c r="I38" s="272"/>
      <c r="J38" s="272"/>
      <c r="K38" s="237"/>
    </row>
    <row r="39" spans="1:16" ht="22.05" customHeight="1">
      <c r="A39" s="278"/>
      <c r="B39" s="278"/>
      <c r="C39" s="278"/>
      <c r="D39" s="278"/>
      <c r="E39" s="278"/>
      <c r="F39" s="278"/>
      <c r="G39" s="278"/>
      <c r="H39" s="278"/>
      <c r="I39" s="278"/>
      <c r="J39" s="278"/>
      <c r="K39" s="141"/>
    </row>
    <row r="40" spans="1:16" ht="22.05" customHeight="1">
      <c r="B40" s="142"/>
      <c r="C40" s="142"/>
      <c r="D40" s="276" t="s">
        <v>3</v>
      </c>
      <c r="E40" s="276"/>
      <c r="F40" s="276"/>
      <c r="G40" s="140"/>
      <c r="H40" s="276" t="s">
        <v>4</v>
      </c>
      <c r="I40" s="276"/>
      <c r="J40" s="276"/>
      <c r="K40" s="141"/>
    </row>
    <row r="41" spans="1:16" ht="22.05" customHeight="1">
      <c r="B41" s="73"/>
      <c r="C41" s="73"/>
      <c r="D41" s="277" t="s">
        <v>66</v>
      </c>
      <c r="E41" s="277"/>
      <c r="F41" s="277"/>
      <c r="G41" s="21"/>
      <c r="H41" s="277" t="s">
        <v>66</v>
      </c>
      <c r="I41" s="277"/>
      <c r="J41" s="277"/>
      <c r="K41" s="141"/>
    </row>
    <row r="42" spans="1:16" ht="22.05" customHeight="1">
      <c r="B42" s="73"/>
      <c r="C42" s="73"/>
      <c r="D42" s="277" t="s">
        <v>5</v>
      </c>
      <c r="E42" s="277"/>
      <c r="F42" s="277"/>
      <c r="G42" s="21"/>
      <c r="H42" s="277" t="s">
        <v>5</v>
      </c>
      <c r="I42" s="277"/>
      <c r="J42" s="277"/>
      <c r="K42" s="141"/>
    </row>
    <row r="43" spans="1:16" ht="22.05" customHeight="1">
      <c r="B43" s="73" t="s">
        <v>7</v>
      </c>
      <c r="C43" s="73"/>
      <c r="D43" s="21">
        <v>2565</v>
      </c>
      <c r="F43" s="21">
        <v>2564</v>
      </c>
      <c r="H43" s="21">
        <v>2565</v>
      </c>
      <c r="I43" s="21"/>
      <c r="J43" s="21">
        <v>2564</v>
      </c>
      <c r="K43" s="141"/>
    </row>
    <row r="44" spans="1:16" ht="22.05" customHeight="1">
      <c r="B44" s="73"/>
      <c r="C44" s="73"/>
      <c r="D44" s="21"/>
      <c r="F44" s="21" t="s">
        <v>67</v>
      </c>
      <c r="H44" s="21"/>
      <c r="I44" s="21"/>
      <c r="J44" s="21" t="s">
        <v>67</v>
      </c>
      <c r="K44" s="141"/>
    </row>
    <row r="45" spans="1:16" ht="22.05" customHeight="1">
      <c r="B45" s="73"/>
      <c r="C45" s="73"/>
      <c r="D45" s="275" t="s">
        <v>8</v>
      </c>
      <c r="E45" s="275"/>
      <c r="F45" s="275"/>
      <c r="G45" s="275"/>
      <c r="H45" s="275"/>
      <c r="I45" s="275"/>
      <c r="J45" s="275"/>
      <c r="K45" s="141"/>
    </row>
    <row r="46" spans="1:16" ht="22.05" customHeight="1">
      <c r="A46" s="212" t="s">
        <v>91</v>
      </c>
      <c r="B46" s="146"/>
      <c r="C46" s="21"/>
      <c r="D46" s="218"/>
      <c r="F46" s="218"/>
      <c r="H46" s="218"/>
      <c r="I46" s="218"/>
      <c r="J46" s="218"/>
    </row>
    <row r="47" spans="1:16" ht="22.05" customHeight="1">
      <c r="A47" s="215" t="s">
        <v>92</v>
      </c>
      <c r="B47" s="146"/>
      <c r="C47" s="21"/>
      <c r="D47" s="218"/>
      <c r="E47" s="218"/>
      <c r="F47" s="218"/>
      <c r="G47" s="218"/>
      <c r="H47" s="218"/>
      <c r="I47" s="218"/>
      <c r="J47" s="218"/>
    </row>
    <row r="48" spans="1:16" ht="22.05" customHeight="1">
      <c r="A48" s="211" t="s">
        <v>93</v>
      </c>
      <c r="B48" s="146"/>
      <c r="C48" s="21"/>
      <c r="D48" s="181">
        <v>-12089</v>
      </c>
      <c r="E48" s="141"/>
      <c r="F48" s="181">
        <v>-11006</v>
      </c>
      <c r="G48" s="184"/>
      <c r="H48" s="184">
        <v>-177</v>
      </c>
      <c r="I48" s="184"/>
      <c r="J48" s="184">
        <v>454</v>
      </c>
      <c r="L48" s="141"/>
    </row>
    <row r="49" spans="1:10" ht="22.05" customHeight="1">
      <c r="A49" s="211" t="s">
        <v>94</v>
      </c>
      <c r="B49" s="146"/>
      <c r="C49" s="21"/>
      <c r="D49" s="181">
        <v>0</v>
      </c>
      <c r="E49" s="141"/>
      <c r="F49" s="181">
        <v>2831</v>
      </c>
      <c r="G49" s="184"/>
      <c r="H49" s="184">
        <v>0</v>
      </c>
      <c r="I49" s="184"/>
      <c r="J49" s="184">
        <v>0</v>
      </c>
    </row>
    <row r="50" spans="1:10" ht="22.05" customHeight="1">
      <c r="A50" s="211" t="s">
        <v>95</v>
      </c>
      <c r="B50" s="146"/>
      <c r="C50" s="21"/>
      <c r="D50" s="189">
        <v>13919</v>
      </c>
      <c r="E50" s="181"/>
      <c r="F50" s="189">
        <v>31545</v>
      </c>
      <c r="G50" s="184"/>
      <c r="H50" s="220">
        <v>0</v>
      </c>
      <c r="I50" s="184"/>
      <c r="J50" s="220">
        <v>0</v>
      </c>
    </row>
    <row r="51" spans="1:10" ht="22.05" customHeight="1">
      <c r="A51" s="212" t="s">
        <v>96</v>
      </c>
      <c r="B51" s="221"/>
      <c r="C51" s="147"/>
      <c r="D51" s="183"/>
      <c r="E51" s="183"/>
      <c r="F51" s="183"/>
      <c r="G51" s="187"/>
      <c r="H51" s="222"/>
      <c r="I51" s="187"/>
      <c r="J51" s="222"/>
    </row>
    <row r="52" spans="1:10" ht="22.05" customHeight="1">
      <c r="A52" s="212" t="s">
        <v>97</v>
      </c>
      <c r="B52" s="221"/>
      <c r="C52" s="147"/>
      <c r="D52" s="194">
        <f>SUM(D48:D50)</f>
        <v>1830</v>
      </c>
      <c r="E52" s="183"/>
      <c r="F52" s="194">
        <f>SUM(F48:F50)</f>
        <v>23370</v>
      </c>
      <c r="G52" s="187"/>
      <c r="H52" s="194">
        <f>SUM(H48:H50)</f>
        <v>-177</v>
      </c>
      <c r="I52" s="187"/>
      <c r="J52" s="194">
        <f>SUM(J48:J50)</f>
        <v>454</v>
      </c>
    </row>
    <row r="53" spans="1:10" ht="22.05" customHeight="1">
      <c r="A53" s="212"/>
      <c r="B53" s="221"/>
      <c r="C53" s="147"/>
      <c r="D53" s="183"/>
      <c r="E53" s="183"/>
      <c r="F53" s="183"/>
      <c r="G53" s="187"/>
      <c r="H53" s="183"/>
      <c r="I53" s="187"/>
      <c r="J53" s="183"/>
    </row>
    <row r="54" spans="1:10" ht="22.05" customHeight="1">
      <c r="A54" s="215" t="s">
        <v>98</v>
      </c>
      <c r="B54" s="146"/>
      <c r="C54" s="21"/>
      <c r="D54" s="181"/>
      <c r="E54" s="181"/>
      <c r="F54" s="181"/>
      <c r="G54" s="184"/>
      <c r="H54" s="223"/>
      <c r="I54" s="184"/>
      <c r="J54" s="223"/>
    </row>
    <row r="55" spans="1:10" ht="22.05" customHeight="1">
      <c r="A55" s="211" t="s">
        <v>223</v>
      </c>
      <c r="B55" s="146"/>
      <c r="C55" s="21"/>
    </row>
    <row r="56" spans="1:10" ht="22.05" customHeight="1">
      <c r="A56" s="211" t="s">
        <v>99</v>
      </c>
      <c r="B56" s="146"/>
      <c r="C56" s="21"/>
      <c r="D56" s="181">
        <v>-547</v>
      </c>
      <c r="E56" s="181"/>
      <c r="F56" s="181">
        <v>-1690</v>
      </c>
      <c r="G56" s="184"/>
      <c r="H56" s="176">
        <v>0</v>
      </c>
      <c r="I56" s="224"/>
      <c r="J56" s="176">
        <v>0</v>
      </c>
    </row>
    <row r="57" spans="1:10" ht="22.05" customHeight="1">
      <c r="A57" s="225" t="s">
        <v>100</v>
      </c>
      <c r="B57" s="206"/>
      <c r="C57" s="19"/>
      <c r="D57" s="35"/>
      <c r="E57" s="35"/>
      <c r="F57" s="35"/>
      <c r="G57" s="27"/>
      <c r="H57" s="226"/>
      <c r="I57" s="27"/>
      <c r="J57" s="227"/>
    </row>
    <row r="58" spans="1:10" ht="22.05" customHeight="1">
      <c r="A58" s="225" t="s">
        <v>101</v>
      </c>
      <c r="B58" s="206"/>
      <c r="C58" s="19"/>
      <c r="D58" s="49">
        <v>985</v>
      </c>
      <c r="E58" s="35"/>
      <c r="F58" s="49">
        <v>3963</v>
      </c>
      <c r="G58" s="27"/>
      <c r="H58" s="49">
        <v>985</v>
      </c>
      <c r="I58" s="27"/>
      <c r="J58" s="228">
        <v>0</v>
      </c>
    </row>
    <row r="59" spans="1:10" ht="22.05" customHeight="1">
      <c r="A59" s="212" t="s">
        <v>102</v>
      </c>
      <c r="B59" s="221"/>
      <c r="C59" s="147"/>
      <c r="D59" s="183"/>
      <c r="E59" s="183"/>
      <c r="F59" s="183"/>
      <c r="G59" s="187"/>
      <c r="H59" s="222"/>
      <c r="I59" s="187"/>
      <c r="J59" s="222"/>
    </row>
    <row r="60" spans="1:10" ht="22.05" customHeight="1">
      <c r="A60" s="212" t="s">
        <v>97</v>
      </c>
      <c r="B60" s="221"/>
      <c r="C60" s="147"/>
      <c r="D60" s="183">
        <f>SUM(D56:D58)</f>
        <v>438</v>
      </c>
      <c r="E60" s="183"/>
      <c r="F60" s="183">
        <f>SUM(F56:F58)</f>
        <v>2273</v>
      </c>
      <c r="G60" s="187"/>
      <c r="H60" s="183">
        <f>SUM(H56:H58)</f>
        <v>985</v>
      </c>
      <c r="I60" s="187"/>
      <c r="J60" s="183">
        <f>SUM(J56:J58)</f>
        <v>0</v>
      </c>
    </row>
    <row r="61" spans="1:10" ht="22.05" customHeight="1">
      <c r="A61" s="229" t="s">
        <v>103</v>
      </c>
      <c r="B61" s="221"/>
      <c r="C61" s="147"/>
      <c r="D61" s="192">
        <f>D52+D60</f>
        <v>2268</v>
      </c>
      <c r="E61" s="186"/>
      <c r="F61" s="192">
        <f>F52+F60</f>
        <v>25643</v>
      </c>
      <c r="G61" s="186"/>
      <c r="H61" s="192">
        <f>H52+H60</f>
        <v>808</v>
      </c>
      <c r="I61" s="186"/>
      <c r="J61" s="192">
        <f>J52+J60</f>
        <v>454</v>
      </c>
    </row>
    <row r="62" spans="1:10" ht="22.05" customHeight="1">
      <c r="A62" s="229" t="s">
        <v>104</v>
      </c>
      <c r="B62" s="221"/>
      <c r="C62" s="147"/>
      <c r="D62" s="192">
        <v>18824</v>
      </c>
      <c r="E62" s="186"/>
      <c r="F62" s="192">
        <v>349</v>
      </c>
      <c r="G62" s="186"/>
      <c r="H62" s="192">
        <v>0</v>
      </c>
      <c r="I62" s="186"/>
      <c r="J62" s="192">
        <v>0</v>
      </c>
    </row>
    <row r="63" spans="1:10" ht="22.05" customHeight="1" thickBot="1">
      <c r="A63" s="229" t="s">
        <v>105</v>
      </c>
      <c r="B63" s="146"/>
      <c r="C63" s="21"/>
      <c r="D63" s="195">
        <f>D61+D34+D62</f>
        <v>126009</v>
      </c>
      <c r="E63" s="187"/>
      <c r="F63" s="195">
        <f>F61+F34+F62</f>
        <v>-16197</v>
      </c>
      <c r="G63" s="187"/>
      <c r="H63" s="195">
        <f>H61+H34+H62</f>
        <v>338615</v>
      </c>
      <c r="I63" s="187"/>
      <c r="J63" s="195">
        <f>J61+J34+J62</f>
        <v>73885</v>
      </c>
    </row>
    <row r="64" spans="1:10" ht="22.05" customHeight="1" thickTop="1">
      <c r="B64" s="140"/>
      <c r="C64" s="147"/>
      <c r="D64" s="196"/>
      <c r="E64" s="196"/>
      <c r="F64" s="196"/>
      <c r="G64" s="197"/>
      <c r="H64" s="196"/>
      <c r="I64" s="199"/>
      <c r="J64" s="196"/>
    </row>
    <row r="65" spans="1:10" ht="22.05" customHeight="1">
      <c r="A65" s="230" t="s">
        <v>106</v>
      </c>
      <c r="B65" s="73">
        <v>20</v>
      </c>
      <c r="C65" s="231"/>
      <c r="D65" s="140"/>
      <c r="E65" s="140"/>
      <c r="F65" s="140"/>
      <c r="G65" s="140"/>
      <c r="H65" s="140"/>
      <c r="I65" s="140"/>
      <c r="J65" s="140"/>
    </row>
    <row r="66" spans="1:10" ht="22.05" customHeight="1" thickBot="1">
      <c r="A66" s="211" t="s">
        <v>107</v>
      </c>
      <c r="B66" s="142"/>
      <c r="C66" s="144"/>
      <c r="D66" s="198">
        <f>ROUNDDOWN(D32/D70*1000,2)</f>
        <v>0.66</v>
      </c>
      <c r="E66" s="199"/>
      <c r="F66" s="198">
        <f>F32/F70*1000</f>
        <v>-0.28987544622689759</v>
      </c>
      <c r="G66" s="200"/>
      <c r="H66" s="198">
        <f>H32/H70*1000</f>
        <v>0.97672888996628193</v>
      </c>
      <c r="I66" s="232"/>
      <c r="J66" s="198">
        <f>J32/J70*1000</f>
        <v>0.2123170304911208</v>
      </c>
    </row>
    <row r="67" spans="1:10" ht="22.05" customHeight="1" thickTop="1" thickBot="1">
      <c r="A67" s="211" t="s">
        <v>108</v>
      </c>
      <c r="B67" s="73"/>
      <c r="C67" s="144"/>
      <c r="D67" s="198">
        <f>D33/D70*1000</f>
        <v>-0.36312859499911293</v>
      </c>
      <c r="E67" s="199"/>
      <c r="F67" s="198">
        <f>(F33/F70*1000)</f>
        <v>0.16789095467169751</v>
      </c>
      <c r="G67" s="200"/>
      <c r="H67" s="198">
        <f>H33/H70*1000</f>
        <v>0</v>
      </c>
      <c r="I67" s="232"/>
      <c r="J67" s="198">
        <f>J33/J70*1000</f>
        <v>0</v>
      </c>
    </row>
    <row r="68" spans="1:10" ht="22.05" customHeight="1" thickTop="1">
      <c r="A68" s="212"/>
      <c r="B68" s="142"/>
      <c r="C68" s="231"/>
      <c r="D68" s="199"/>
      <c r="E68" s="199"/>
      <c r="F68" s="199"/>
      <c r="G68" s="214"/>
      <c r="H68" s="199"/>
      <c r="I68" s="196"/>
      <c r="J68" s="199"/>
    </row>
    <row r="69" spans="1:10" ht="22.05" customHeight="1">
      <c r="A69" s="212"/>
      <c r="B69" s="21"/>
      <c r="C69" s="231"/>
      <c r="D69" s="216"/>
      <c r="E69" s="216"/>
      <c r="F69" s="216"/>
      <c r="G69" s="233"/>
      <c r="H69" s="216"/>
      <c r="I69" s="216"/>
      <c r="J69" s="216"/>
    </row>
    <row r="70" spans="1:10" ht="22.05" customHeight="1">
      <c r="A70" s="211" t="s">
        <v>109</v>
      </c>
      <c r="B70" s="234"/>
      <c r="C70" s="234"/>
      <c r="D70" s="201">
        <v>345855440</v>
      </c>
      <c r="E70" s="201"/>
      <c r="F70" s="201">
        <v>345855440</v>
      </c>
      <c r="G70" s="202"/>
      <c r="H70" s="201">
        <v>345855440</v>
      </c>
      <c r="I70" s="185"/>
      <c r="J70" s="201">
        <v>345855440</v>
      </c>
    </row>
  </sheetData>
  <mergeCells count="19">
    <mergeCell ref="A39:J39"/>
    <mergeCell ref="A2:J2"/>
    <mergeCell ref="A3:J3"/>
    <mergeCell ref="H5:J5"/>
    <mergeCell ref="D6:F6"/>
    <mergeCell ref="H6:J6"/>
    <mergeCell ref="D7:F7"/>
    <mergeCell ref="H7:J7"/>
    <mergeCell ref="D10:J10"/>
    <mergeCell ref="A37:J37"/>
    <mergeCell ref="A38:J38"/>
    <mergeCell ref="D5:F5"/>
    <mergeCell ref="D45:J45"/>
    <mergeCell ref="H40:J40"/>
    <mergeCell ref="D41:F41"/>
    <mergeCell ref="H41:J41"/>
    <mergeCell ref="D42:F42"/>
    <mergeCell ref="H42:J42"/>
    <mergeCell ref="D40:F40"/>
  </mergeCells>
  <printOptions horizontalCentered="1"/>
  <pageMargins left="0.8" right="0.8" top="0.48" bottom="0.4" header="0.5" footer="0.5"/>
  <pageSetup paperSize="9" scale="75" firstPageNumber="10" orientation="portrait" useFirstPageNumber="1" r:id="rId1"/>
  <headerFooter>
    <oddFooter xml:space="preserve">&amp;L&amp;15หมายเหตุประกอบงบการเงินเป็นส่วนหนึ่งของงบการเงินนี้
&amp;C&amp;15&amp;P
</oddFooter>
  </headerFooter>
  <rowBreaks count="1" manualBreakCount="1">
    <brk id="3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Z38"/>
  <sheetViews>
    <sheetView view="pageBreakPreview" zoomScale="70" zoomScaleNormal="70" zoomScaleSheetLayoutView="70" workbookViewId="0">
      <selection activeCell="E26" sqref="E26"/>
    </sheetView>
  </sheetViews>
  <sheetFormatPr defaultColWidth="59.07421875" defaultRowHeight="22.05" customHeight="1"/>
  <cols>
    <col min="1" max="1" width="50" style="79" customWidth="1"/>
    <col min="2" max="2" width="8.84375" style="246" customWidth="1"/>
    <col min="3" max="3" width="2.07421875" style="79" customWidth="1"/>
    <col min="4" max="4" width="15.4609375" style="250" customWidth="1"/>
    <col min="5" max="5" width="2.07421875" style="250" customWidth="1"/>
    <col min="6" max="6" width="15.4609375" style="250" customWidth="1"/>
    <col min="7" max="7" width="2.07421875" style="250" customWidth="1"/>
    <col min="8" max="8" width="15.4609375" style="250" customWidth="1"/>
    <col min="9" max="9" width="2.07421875" style="250" customWidth="1"/>
    <col min="10" max="10" width="15.4609375" style="250" customWidth="1"/>
    <col min="11" max="11" width="2.07421875" style="250" customWidth="1"/>
    <col min="12" max="12" width="15.4609375" style="250" customWidth="1"/>
    <col min="13" max="13" width="2.07421875" style="250" customWidth="1"/>
    <col min="14" max="14" width="15.4609375" style="250" customWidth="1"/>
    <col min="15" max="15" width="2.07421875" style="250" customWidth="1"/>
    <col min="16" max="16" width="15.4609375" style="250" customWidth="1"/>
    <col min="17" max="17" width="2.07421875" style="250" customWidth="1"/>
    <col min="18" max="18" width="16.765625" style="250" customWidth="1"/>
    <col min="19" max="19" width="2.07421875" style="250" customWidth="1"/>
    <col min="20" max="20" width="16.765625" style="250" customWidth="1"/>
    <col min="21" max="21" width="2.07421875" style="79" customWidth="1"/>
    <col min="22" max="22" width="15.4609375" style="79" customWidth="1"/>
    <col min="23" max="23" width="10.69140625" style="79" customWidth="1"/>
    <col min="24" max="24" width="11.07421875" style="79" bestFit="1" customWidth="1"/>
    <col min="25" max="84" width="10.69140625" style="79" customWidth="1"/>
    <col min="85" max="16384" width="59.07421875" style="79"/>
  </cols>
  <sheetData>
    <row r="1" spans="1:26" ht="22.05" customHeight="1">
      <c r="A1" s="59" t="s">
        <v>0</v>
      </c>
      <c r="B1" s="79"/>
      <c r="D1" s="79"/>
      <c r="E1" s="79"/>
      <c r="F1" s="79"/>
      <c r="G1" s="79"/>
      <c r="H1" s="79"/>
      <c r="I1" s="79"/>
      <c r="J1" s="79"/>
      <c r="K1" s="79"/>
      <c r="L1" s="79"/>
      <c r="M1" s="79"/>
      <c r="N1" s="79"/>
      <c r="O1" s="79"/>
      <c r="P1" s="79"/>
      <c r="Q1" s="79"/>
      <c r="R1" s="79"/>
      <c r="S1" s="79"/>
      <c r="T1" s="79"/>
    </row>
    <row r="2" spans="1:26" ht="22.05" customHeight="1">
      <c r="A2" s="59" t="s">
        <v>1</v>
      </c>
      <c r="B2" s="75"/>
      <c r="C2" s="75"/>
      <c r="D2" s="75"/>
      <c r="E2" s="75"/>
      <c r="F2" s="75"/>
      <c r="G2" s="75"/>
      <c r="H2" s="75"/>
      <c r="I2" s="75"/>
      <c r="J2" s="75"/>
      <c r="K2" s="75"/>
      <c r="L2" s="75"/>
      <c r="M2" s="75"/>
      <c r="N2" s="75"/>
      <c r="O2" s="75"/>
      <c r="P2" s="75"/>
      <c r="Q2" s="75"/>
      <c r="R2" s="75"/>
      <c r="S2" s="75"/>
      <c r="T2" s="75"/>
      <c r="U2" s="75"/>
      <c r="V2" s="75"/>
    </row>
    <row r="3" spans="1:26" ht="22.05" customHeight="1">
      <c r="A3" s="75" t="s">
        <v>110</v>
      </c>
      <c r="B3" s="75"/>
      <c r="C3" s="75"/>
      <c r="D3" s="75"/>
      <c r="E3" s="75"/>
      <c r="F3" s="75"/>
      <c r="G3" s="75"/>
      <c r="H3" s="75"/>
      <c r="I3" s="75"/>
      <c r="J3" s="75"/>
      <c r="K3" s="75"/>
      <c r="L3" s="75"/>
      <c r="M3" s="75"/>
      <c r="N3" s="75"/>
      <c r="O3" s="75"/>
      <c r="P3" s="75"/>
      <c r="Q3" s="75"/>
      <c r="R3" s="75"/>
      <c r="S3" s="75"/>
      <c r="T3" s="75"/>
      <c r="U3" s="75"/>
      <c r="V3" s="75"/>
    </row>
    <row r="4" spans="1:26" ht="16.05" customHeight="1">
      <c r="A4" s="75"/>
      <c r="B4" s="75"/>
      <c r="C4" s="75"/>
      <c r="D4" s="75"/>
      <c r="E4" s="75"/>
      <c r="F4" s="75"/>
      <c r="G4" s="75"/>
      <c r="H4" s="75"/>
      <c r="I4" s="75"/>
      <c r="J4" s="75"/>
      <c r="K4" s="75"/>
      <c r="L4" s="75"/>
      <c r="M4" s="75"/>
      <c r="N4" s="75"/>
      <c r="O4" s="75"/>
      <c r="P4" s="75"/>
      <c r="Q4" s="75"/>
      <c r="R4" s="75"/>
      <c r="S4" s="75"/>
      <c r="T4" s="75"/>
      <c r="U4" s="75"/>
      <c r="V4" s="75"/>
    </row>
    <row r="5" spans="1:26" s="75" customFormat="1" ht="22.2">
      <c r="B5" s="86"/>
      <c r="D5" s="279" t="s">
        <v>3</v>
      </c>
      <c r="E5" s="279"/>
      <c r="F5" s="279"/>
      <c r="G5" s="279"/>
      <c r="H5" s="279"/>
      <c r="I5" s="279"/>
      <c r="J5" s="279"/>
      <c r="K5" s="279"/>
      <c r="L5" s="279"/>
      <c r="M5" s="279"/>
      <c r="N5" s="279"/>
      <c r="O5" s="279"/>
      <c r="P5" s="279"/>
      <c r="Q5" s="279"/>
      <c r="R5" s="279"/>
      <c r="S5" s="279"/>
      <c r="T5" s="279"/>
      <c r="U5" s="279"/>
      <c r="V5" s="279"/>
    </row>
    <row r="6" spans="1:26" s="75" customFormat="1" ht="22.2">
      <c r="B6" s="86"/>
      <c r="E6" s="244"/>
      <c r="G6" s="79"/>
      <c r="H6" s="280" t="s">
        <v>111</v>
      </c>
      <c r="I6" s="280"/>
      <c r="J6" s="280"/>
      <c r="L6" s="281" t="s">
        <v>62</v>
      </c>
      <c r="M6" s="281"/>
      <c r="N6" s="281"/>
      <c r="O6" s="281"/>
      <c r="P6" s="281"/>
      <c r="Q6" s="281"/>
      <c r="R6" s="281"/>
      <c r="S6" s="281"/>
      <c r="T6" s="281"/>
      <c r="X6" s="245"/>
      <c r="Y6" s="225"/>
      <c r="Z6" s="245"/>
    </row>
    <row r="7" spans="1:26" s="75" customFormat="1" ht="20.100000000000001" customHeight="1">
      <c r="B7" s="246"/>
      <c r="C7" s="79"/>
      <c r="D7" s="79"/>
      <c r="E7" s="74"/>
      <c r="F7" s="79"/>
      <c r="G7" s="44"/>
      <c r="H7" s="79"/>
      <c r="I7" s="79"/>
      <c r="J7" s="79"/>
      <c r="K7" s="79"/>
      <c r="L7" s="44"/>
      <c r="M7" s="79"/>
      <c r="N7" s="44"/>
      <c r="O7" s="44"/>
      <c r="P7" s="44"/>
      <c r="Q7" s="44"/>
      <c r="R7" s="44" t="s">
        <v>112</v>
      </c>
      <c r="S7" s="44"/>
      <c r="T7" s="44"/>
      <c r="U7" s="74"/>
      <c r="V7" s="79"/>
      <c r="X7" s="245"/>
      <c r="Y7" s="225"/>
      <c r="Z7" s="245"/>
    </row>
    <row r="8" spans="1:26" s="75" customFormat="1" ht="20.100000000000001" customHeight="1">
      <c r="B8" s="246"/>
      <c r="C8" s="79"/>
      <c r="D8" s="79"/>
      <c r="E8" s="74"/>
      <c r="F8" s="79"/>
      <c r="G8" s="44"/>
      <c r="H8" s="79"/>
      <c r="I8" s="79"/>
      <c r="J8" s="79"/>
      <c r="K8" s="79"/>
      <c r="L8" s="44" t="s">
        <v>113</v>
      </c>
      <c r="M8" s="79"/>
      <c r="N8" s="44" t="s">
        <v>120</v>
      </c>
      <c r="O8" s="44"/>
      <c r="P8" s="44" t="s">
        <v>114</v>
      </c>
      <c r="Q8" s="44"/>
      <c r="R8" s="44" t="s">
        <v>115</v>
      </c>
      <c r="S8" s="44"/>
      <c r="T8" s="44" t="s">
        <v>116</v>
      </c>
      <c r="U8" s="74"/>
      <c r="V8" s="79"/>
      <c r="X8" s="245"/>
      <c r="Y8" s="225"/>
      <c r="Z8" s="245"/>
    </row>
    <row r="9" spans="1:26" s="75" customFormat="1" ht="20.100000000000001" customHeight="1">
      <c r="B9" s="246"/>
      <c r="C9" s="79"/>
      <c r="D9" s="44" t="s">
        <v>117</v>
      </c>
      <c r="E9" s="74"/>
      <c r="F9" s="44" t="s">
        <v>118</v>
      </c>
      <c r="G9" s="79"/>
      <c r="H9" s="74"/>
      <c r="I9" s="79"/>
      <c r="J9" s="79"/>
      <c r="K9" s="79"/>
      <c r="L9" s="44" t="s">
        <v>119</v>
      </c>
      <c r="M9" s="79"/>
      <c r="N9" s="44" t="s">
        <v>127</v>
      </c>
      <c r="O9" s="44"/>
      <c r="P9" s="44" t="s">
        <v>121</v>
      </c>
      <c r="Q9" s="44"/>
      <c r="R9" s="44" t="s">
        <v>122</v>
      </c>
      <c r="S9" s="44"/>
      <c r="T9" s="44" t="s">
        <v>123</v>
      </c>
      <c r="U9" s="74"/>
      <c r="V9" s="79"/>
      <c r="X9" s="245"/>
      <c r="Y9" s="225"/>
      <c r="Z9" s="247"/>
    </row>
    <row r="10" spans="1:26" s="75" customFormat="1" ht="20.100000000000001" customHeight="1">
      <c r="B10" s="246"/>
      <c r="C10" s="79"/>
      <c r="D10" s="44" t="s">
        <v>124</v>
      </c>
      <c r="E10" s="74"/>
      <c r="F10" s="44" t="s">
        <v>125</v>
      </c>
      <c r="G10" s="44"/>
      <c r="H10" s="74" t="s">
        <v>126</v>
      </c>
      <c r="I10" s="74"/>
      <c r="J10" s="74"/>
      <c r="K10" s="79"/>
      <c r="L10" s="44" t="s">
        <v>6</v>
      </c>
      <c r="M10" s="79"/>
      <c r="N10" s="244" t="s">
        <v>221</v>
      </c>
      <c r="O10" s="44"/>
      <c r="P10" s="44" t="s">
        <v>128</v>
      </c>
      <c r="Q10" s="44"/>
      <c r="R10" s="248" t="s">
        <v>129</v>
      </c>
      <c r="S10" s="44"/>
      <c r="T10" s="44" t="s">
        <v>130</v>
      </c>
      <c r="U10" s="74"/>
      <c r="V10" s="44" t="s">
        <v>131</v>
      </c>
    </row>
    <row r="11" spans="1:26" s="75" customFormat="1" ht="20.100000000000001" customHeight="1">
      <c r="B11" s="242" t="s">
        <v>7</v>
      </c>
      <c r="C11" s="19"/>
      <c r="D11" s="74" t="s">
        <v>132</v>
      </c>
      <c r="E11" s="74"/>
      <c r="F11" s="74" t="s">
        <v>133</v>
      </c>
      <c r="G11" s="44"/>
      <c r="H11" s="74" t="s">
        <v>134</v>
      </c>
      <c r="I11" s="74"/>
      <c r="J11" s="74" t="s">
        <v>61</v>
      </c>
      <c r="K11" s="74"/>
      <c r="L11" s="44" t="s">
        <v>135</v>
      </c>
      <c r="M11" s="79"/>
      <c r="N11" s="74" t="s">
        <v>220</v>
      </c>
      <c r="O11" s="74"/>
      <c r="P11" s="44" t="s">
        <v>136</v>
      </c>
      <c r="Q11" s="74"/>
      <c r="R11" s="248" t="s">
        <v>137</v>
      </c>
      <c r="S11" s="74"/>
      <c r="T11" s="44" t="s">
        <v>138</v>
      </c>
      <c r="U11" s="74"/>
      <c r="V11" s="44" t="s">
        <v>52</v>
      </c>
    </row>
    <row r="12" spans="1:26" ht="18.600000000000001" customHeight="1">
      <c r="B12" s="86"/>
      <c r="C12" s="75"/>
      <c r="D12" s="282" t="s">
        <v>8</v>
      </c>
      <c r="E12" s="282"/>
      <c r="F12" s="282"/>
      <c r="G12" s="282"/>
      <c r="H12" s="282"/>
      <c r="I12" s="282"/>
      <c r="J12" s="282"/>
      <c r="K12" s="282"/>
      <c r="L12" s="282"/>
      <c r="M12" s="282"/>
      <c r="N12" s="282"/>
      <c r="O12" s="282"/>
      <c r="P12" s="282"/>
      <c r="Q12" s="282"/>
      <c r="R12" s="282"/>
      <c r="S12" s="282"/>
      <c r="T12" s="282"/>
      <c r="U12" s="282"/>
      <c r="V12" s="282"/>
    </row>
    <row r="13" spans="1:26" ht="22.05" customHeight="1">
      <c r="A13" s="75" t="s">
        <v>139</v>
      </c>
      <c r="B13" s="86"/>
      <c r="C13" s="75"/>
      <c r="D13" s="243"/>
      <c r="E13" s="243"/>
      <c r="F13" s="243"/>
      <c r="G13" s="243"/>
      <c r="H13" s="243"/>
      <c r="I13" s="243"/>
      <c r="J13" s="243"/>
      <c r="K13" s="243"/>
      <c r="L13" s="243"/>
      <c r="M13" s="243"/>
      <c r="N13" s="243"/>
      <c r="O13" s="243"/>
      <c r="P13" s="243"/>
      <c r="Q13" s="243"/>
      <c r="R13" s="243"/>
      <c r="S13" s="243"/>
      <c r="T13" s="243"/>
      <c r="U13" s="243"/>
      <c r="V13" s="243"/>
    </row>
    <row r="14" spans="1:26" ht="20.100000000000001" customHeight="1">
      <c r="A14" s="75" t="s">
        <v>140</v>
      </c>
      <c r="B14" s="79"/>
      <c r="C14" s="75"/>
      <c r="D14" s="77">
        <v>1729277</v>
      </c>
      <c r="E14" s="77"/>
      <c r="F14" s="77">
        <v>208455</v>
      </c>
      <c r="G14" s="77"/>
      <c r="H14" s="77">
        <v>61000</v>
      </c>
      <c r="I14" s="77"/>
      <c r="J14" s="77">
        <v>1164954</v>
      </c>
      <c r="K14" s="77"/>
      <c r="L14" s="77">
        <v>-6148</v>
      </c>
      <c r="M14" s="77"/>
      <c r="N14" s="77">
        <v>3509</v>
      </c>
      <c r="O14" s="77"/>
      <c r="P14" s="77">
        <v>-306624</v>
      </c>
      <c r="Q14" s="77"/>
      <c r="R14" s="77">
        <v>-14077</v>
      </c>
      <c r="S14" s="77"/>
      <c r="T14" s="77">
        <v>-33956</v>
      </c>
      <c r="U14" s="77"/>
      <c r="V14" s="77">
        <f>SUM(D14:T14)</f>
        <v>2806390</v>
      </c>
    </row>
    <row r="15" spans="1:26" ht="20.100000000000001" customHeight="1">
      <c r="A15" s="170" t="s">
        <v>141</v>
      </c>
      <c r="B15" s="79"/>
      <c r="C15" s="75"/>
      <c r="D15" s="77"/>
      <c r="E15" s="77"/>
      <c r="F15" s="77"/>
      <c r="G15" s="77"/>
      <c r="H15" s="77"/>
      <c r="I15" s="77"/>
      <c r="J15" s="77"/>
      <c r="K15" s="77"/>
      <c r="L15" s="77"/>
      <c r="M15" s="77"/>
      <c r="N15" s="77"/>
      <c r="O15" s="77"/>
      <c r="P15" s="77"/>
      <c r="Q15" s="77"/>
      <c r="R15" s="77"/>
      <c r="S15" s="77"/>
      <c r="T15" s="77"/>
      <c r="U15" s="77"/>
      <c r="V15" s="77"/>
    </row>
    <row r="16" spans="1:26" ht="19.95" customHeight="1">
      <c r="A16" s="164" t="s">
        <v>142</v>
      </c>
      <c r="B16" s="37">
        <v>21</v>
      </c>
      <c r="C16" s="75"/>
      <c r="D16" s="254">
        <v>0</v>
      </c>
      <c r="E16" s="166"/>
      <c r="F16" s="254">
        <v>0</v>
      </c>
      <c r="G16" s="167"/>
      <c r="H16" s="254">
        <v>0</v>
      </c>
      <c r="I16" s="167"/>
      <c r="J16" s="49">
        <v>-172926</v>
      </c>
      <c r="K16" s="80"/>
      <c r="L16" s="255">
        <v>0</v>
      </c>
      <c r="M16" s="80"/>
      <c r="N16" s="254">
        <v>0</v>
      </c>
      <c r="O16" s="80"/>
      <c r="P16" s="254">
        <v>0</v>
      </c>
      <c r="Q16" s="35"/>
      <c r="R16" s="254">
        <v>0</v>
      </c>
      <c r="S16" s="35"/>
      <c r="T16" s="254">
        <v>0</v>
      </c>
      <c r="U16" s="167"/>
      <c r="V16" s="49">
        <f>SUM(D16:T16)</f>
        <v>-172926</v>
      </c>
    </row>
    <row r="17" spans="1:24" ht="20.100000000000001" customHeight="1">
      <c r="A17" s="168" t="s">
        <v>156</v>
      </c>
      <c r="B17" s="79"/>
      <c r="C17" s="75"/>
      <c r="D17" s="249">
        <f>SUM(D16)</f>
        <v>0</v>
      </c>
      <c r="E17" s="169"/>
      <c r="F17" s="249">
        <f>SUM(F16)</f>
        <v>0</v>
      </c>
      <c r="G17" s="169"/>
      <c r="H17" s="249">
        <f>SUM(H16)</f>
        <v>0</v>
      </c>
      <c r="I17" s="169"/>
      <c r="J17" s="249">
        <f>SUM(J16)</f>
        <v>-172926</v>
      </c>
      <c r="K17" s="169"/>
      <c r="L17" s="249">
        <f>SUM(L16)</f>
        <v>0</v>
      </c>
      <c r="M17" s="169"/>
      <c r="N17" s="249">
        <f>SUM(N16)</f>
        <v>0</v>
      </c>
      <c r="O17" s="169"/>
      <c r="P17" s="249">
        <f>SUM(P16)</f>
        <v>0</v>
      </c>
      <c r="Q17" s="169"/>
      <c r="R17" s="249">
        <f>SUM(R16)</f>
        <v>0</v>
      </c>
      <c r="S17" s="169"/>
      <c r="T17" s="249">
        <f>SUM(T16)</f>
        <v>0</v>
      </c>
      <c r="U17" s="169"/>
      <c r="V17" s="249">
        <f>SUM(D17:T17)</f>
        <v>-172926</v>
      </c>
    </row>
    <row r="18" spans="1:24" ht="22.05" customHeight="1">
      <c r="A18" s="75" t="s">
        <v>143</v>
      </c>
      <c r="B18" s="86"/>
      <c r="C18" s="75"/>
      <c r="D18" s="77"/>
      <c r="E18" s="77"/>
      <c r="F18" s="77"/>
      <c r="G18" s="77"/>
      <c r="H18" s="77"/>
      <c r="I18" s="77"/>
      <c r="J18" s="77"/>
      <c r="K18" s="77"/>
      <c r="L18" s="77"/>
      <c r="M18" s="77"/>
      <c r="N18" s="77"/>
      <c r="O18" s="77"/>
      <c r="P18" s="77"/>
      <c r="Q18" s="77"/>
      <c r="R18" s="77"/>
      <c r="S18" s="77"/>
      <c r="T18" s="77"/>
      <c r="U18" s="75"/>
      <c r="V18" s="39"/>
    </row>
    <row r="19" spans="1:24" ht="22.05" customHeight="1">
      <c r="A19" s="79" t="s">
        <v>144</v>
      </c>
      <c r="B19" s="86"/>
      <c r="C19" s="75"/>
      <c r="D19" s="165">
        <v>0</v>
      </c>
      <c r="E19" s="166"/>
      <c r="F19" s="165">
        <v>0</v>
      </c>
      <c r="G19" s="167"/>
      <c r="H19" s="165">
        <v>0</v>
      </c>
      <c r="I19" s="167"/>
      <c r="J19" s="35">
        <v>-42189</v>
      </c>
      <c r="K19" s="80"/>
      <c r="L19" s="256">
        <v>0</v>
      </c>
      <c r="M19" s="80"/>
      <c r="N19" s="165">
        <v>0</v>
      </c>
      <c r="O19" s="80"/>
      <c r="P19" s="165">
        <v>0</v>
      </c>
      <c r="Q19" s="35"/>
      <c r="R19" s="165">
        <v>0</v>
      </c>
      <c r="S19" s="35"/>
      <c r="T19" s="165">
        <v>0</v>
      </c>
      <c r="U19" s="167"/>
      <c r="V19" s="34">
        <f>SUM(D19:T19)</f>
        <v>-42189</v>
      </c>
    </row>
    <row r="20" spans="1:24" ht="20.100000000000001" customHeight="1">
      <c r="A20" s="79" t="s">
        <v>145</v>
      </c>
      <c r="B20" s="44"/>
      <c r="C20" s="44"/>
      <c r="D20" s="238">
        <v>0</v>
      </c>
      <c r="E20" s="27"/>
      <c r="F20" s="165">
        <v>0</v>
      </c>
      <c r="G20" s="132"/>
      <c r="H20" s="165">
        <v>0</v>
      </c>
      <c r="I20" s="35"/>
      <c r="J20" s="238">
        <v>-9828</v>
      </c>
      <c r="K20" s="35"/>
      <c r="L20" s="35">
        <v>-10657</v>
      </c>
      <c r="M20" s="35"/>
      <c r="N20" s="35">
        <v>2831</v>
      </c>
      <c r="O20" s="35"/>
      <c r="P20" s="35">
        <v>31545</v>
      </c>
      <c r="Q20" s="226"/>
      <c r="R20" s="35">
        <f>9828-1690</f>
        <v>8138</v>
      </c>
      <c r="S20" s="226"/>
      <c r="T20" s="35">
        <v>3963</v>
      </c>
      <c r="U20" s="35"/>
      <c r="V20" s="27">
        <f>SUM(D20:T20)</f>
        <v>25992</v>
      </c>
    </row>
    <row r="21" spans="1:24" ht="22.05" customHeight="1">
      <c r="A21" s="75" t="s">
        <v>146</v>
      </c>
      <c r="B21" s="86"/>
      <c r="C21" s="75"/>
      <c r="D21" s="174">
        <f>SUM(D19,D20)</f>
        <v>0</v>
      </c>
      <c r="E21" s="169"/>
      <c r="F21" s="174">
        <f>SUM(F19,F20)</f>
        <v>0</v>
      </c>
      <c r="G21" s="169"/>
      <c r="H21" s="174">
        <f>SUM(H19,H20)</f>
        <v>0</v>
      </c>
      <c r="I21" s="169"/>
      <c r="J21" s="174">
        <f>SUM(J19,J20)</f>
        <v>-52017</v>
      </c>
      <c r="K21" s="169"/>
      <c r="L21" s="174">
        <f>SUM(L19,L20)</f>
        <v>-10657</v>
      </c>
      <c r="M21" s="169"/>
      <c r="N21" s="174">
        <f>SUM(N19,N20)</f>
        <v>2831</v>
      </c>
      <c r="O21" s="169"/>
      <c r="P21" s="174">
        <f>SUM(P19,P20)</f>
        <v>31545</v>
      </c>
      <c r="Q21" s="169"/>
      <c r="R21" s="174">
        <f>SUM(R19,R20)</f>
        <v>8138</v>
      </c>
      <c r="S21" s="169"/>
      <c r="T21" s="174">
        <f>SUM(T19,T20)</f>
        <v>3963</v>
      </c>
      <c r="U21" s="169"/>
      <c r="V21" s="174">
        <f>SUM(V19,V20)</f>
        <v>-16197</v>
      </c>
    </row>
    <row r="22" spans="1:24" ht="20.100000000000001" customHeight="1">
      <c r="A22" s="79" t="s">
        <v>147</v>
      </c>
      <c r="B22" s="37">
        <v>14</v>
      </c>
      <c r="C22" s="44"/>
      <c r="D22" s="172">
        <v>0</v>
      </c>
      <c r="E22" s="171"/>
      <c r="F22" s="172">
        <v>0</v>
      </c>
      <c r="G22" s="132"/>
      <c r="H22" s="172">
        <v>4000</v>
      </c>
      <c r="I22" s="35"/>
      <c r="J22" s="35">
        <v>-4000</v>
      </c>
      <c r="K22" s="171"/>
      <c r="L22" s="172">
        <v>0</v>
      </c>
      <c r="M22" s="171"/>
      <c r="N22" s="172">
        <v>0</v>
      </c>
      <c r="O22" s="171"/>
      <c r="P22" s="172">
        <v>0</v>
      </c>
      <c r="Q22" s="171"/>
      <c r="R22" s="172">
        <v>0</v>
      </c>
      <c r="S22" s="171"/>
      <c r="T22" s="172">
        <v>0</v>
      </c>
      <c r="U22" s="35"/>
      <c r="V22" s="172">
        <f>SUM(D22:T22)</f>
        <v>0</v>
      </c>
    </row>
    <row r="23" spans="1:24" ht="20.100000000000001" customHeight="1" thickBot="1">
      <c r="A23" s="75" t="s">
        <v>148</v>
      </c>
      <c r="B23" s="86"/>
      <c r="C23" s="75"/>
      <c r="D23" s="81">
        <f>SUM(D14,D17,D21:D22)</f>
        <v>1729277</v>
      </c>
      <c r="E23" s="82"/>
      <c r="F23" s="81">
        <f>SUM(F14,F17,F21:F22)</f>
        <v>208455</v>
      </c>
      <c r="G23" s="82"/>
      <c r="H23" s="81">
        <f>SUM(H14,H17,H21:H22)</f>
        <v>65000</v>
      </c>
      <c r="I23" s="83"/>
      <c r="J23" s="81">
        <f>SUM(J14,J17,J21:J22)</f>
        <v>936011</v>
      </c>
      <c r="K23" s="84"/>
      <c r="L23" s="81">
        <f>SUM(L14,L17,L21:L22)</f>
        <v>-16805</v>
      </c>
      <c r="M23" s="83"/>
      <c r="N23" s="81">
        <f>SUM(N14,N17,N21:N22)</f>
        <v>6340</v>
      </c>
      <c r="O23" s="84"/>
      <c r="P23" s="81">
        <f>SUM(P14,P17,P21:P22)</f>
        <v>-275079</v>
      </c>
      <c r="Q23" s="84"/>
      <c r="R23" s="81">
        <f>SUM(R14,R17,R21:R22)</f>
        <v>-5939</v>
      </c>
      <c r="S23" s="84"/>
      <c r="T23" s="81">
        <f>SUM(T14,T17,T21:T22)</f>
        <v>-29993</v>
      </c>
      <c r="U23" s="84"/>
      <c r="V23" s="81">
        <f>SUM(V14,V17,V21:V22)</f>
        <v>2617267</v>
      </c>
    </row>
    <row r="24" spans="1:24" ht="20.100000000000001" customHeight="1" thickTop="1">
      <c r="E24" s="79"/>
    </row>
    <row r="25" spans="1:24" ht="22.05" customHeight="1">
      <c r="A25" s="75" t="s">
        <v>149</v>
      </c>
      <c r="E25" s="79"/>
    </row>
    <row r="26" spans="1:24" ht="22.05" customHeight="1">
      <c r="A26" s="75" t="s">
        <v>150</v>
      </c>
      <c r="B26" s="86"/>
      <c r="C26" s="75"/>
      <c r="D26" s="77">
        <v>1729277</v>
      </c>
      <c r="E26" s="77"/>
      <c r="F26" s="77">
        <v>208455</v>
      </c>
      <c r="G26" s="77">
        <v>0</v>
      </c>
      <c r="H26" s="77">
        <v>65000</v>
      </c>
      <c r="I26" s="77">
        <v>0</v>
      </c>
      <c r="J26" s="77">
        <v>936011</v>
      </c>
      <c r="K26" s="77"/>
      <c r="L26" s="77">
        <v>-16805</v>
      </c>
      <c r="M26" s="77">
        <v>0</v>
      </c>
      <c r="N26" s="77">
        <v>6340</v>
      </c>
      <c r="O26" s="77"/>
      <c r="P26" s="77">
        <v>-275079</v>
      </c>
      <c r="Q26" s="77"/>
      <c r="R26" s="77">
        <v>-5939</v>
      </c>
      <c r="S26" s="77"/>
      <c r="T26" s="77">
        <v>-29993</v>
      </c>
      <c r="U26" s="75"/>
      <c r="V26" s="39">
        <f t="shared" ref="V26:V36" si="0">SUM(D26:T26)</f>
        <v>2617267</v>
      </c>
    </row>
    <row r="27" spans="1:24" ht="20.100000000000001" customHeight="1">
      <c r="A27" s="170" t="s">
        <v>141</v>
      </c>
      <c r="B27" s="79"/>
      <c r="C27" s="75"/>
      <c r="D27" s="77"/>
      <c r="E27" s="77"/>
      <c r="F27" s="77"/>
      <c r="G27" s="77"/>
      <c r="H27" s="77"/>
      <c r="I27" s="77"/>
      <c r="J27" s="77"/>
      <c r="K27" s="77"/>
      <c r="L27" s="77"/>
      <c r="M27" s="77"/>
      <c r="N27" s="77"/>
      <c r="O27" s="77"/>
      <c r="P27" s="77"/>
      <c r="Q27" s="77"/>
      <c r="R27" s="77"/>
      <c r="S27" s="77"/>
      <c r="T27" s="77"/>
      <c r="U27" s="77"/>
      <c r="V27" s="77"/>
    </row>
    <row r="28" spans="1:24" ht="20.100000000000001" customHeight="1">
      <c r="A28" s="164" t="s">
        <v>142</v>
      </c>
      <c r="B28" s="37">
        <v>21</v>
      </c>
      <c r="C28" s="75"/>
      <c r="D28" s="165">
        <v>0</v>
      </c>
      <c r="E28" s="166"/>
      <c r="F28" s="165">
        <v>0</v>
      </c>
      <c r="G28" s="167"/>
      <c r="H28" s="165">
        <v>0</v>
      </c>
      <c r="I28" s="167"/>
      <c r="J28" s="35">
        <v>-172926</v>
      </c>
      <c r="K28" s="80"/>
      <c r="L28" s="255">
        <v>0</v>
      </c>
      <c r="M28" s="80"/>
      <c r="N28" s="165">
        <v>0</v>
      </c>
      <c r="O28" s="80"/>
      <c r="P28" s="165">
        <v>0</v>
      </c>
      <c r="Q28" s="35"/>
      <c r="R28" s="165">
        <v>0</v>
      </c>
      <c r="S28" s="35"/>
      <c r="T28" s="165">
        <v>0</v>
      </c>
      <c r="U28" s="167"/>
      <c r="V28" s="34">
        <f>SUM(D28:T28)</f>
        <v>-172926</v>
      </c>
    </row>
    <row r="29" spans="1:24" ht="20.100000000000001" customHeight="1">
      <c r="A29" s="168" t="s">
        <v>156</v>
      </c>
      <c r="B29" s="79"/>
      <c r="C29" s="75"/>
      <c r="D29" s="174">
        <f>SUM(D28)</f>
        <v>0</v>
      </c>
      <c r="E29" s="169"/>
      <c r="F29" s="174">
        <f>SUM(F28)</f>
        <v>0</v>
      </c>
      <c r="G29" s="169"/>
      <c r="H29" s="174">
        <f>SUM(H28)</f>
        <v>0</v>
      </c>
      <c r="I29" s="169"/>
      <c r="J29" s="174">
        <f>SUM(J28:J28)</f>
        <v>-172926</v>
      </c>
      <c r="K29" s="169"/>
      <c r="L29" s="174">
        <f>SUM(L28)</f>
        <v>0</v>
      </c>
      <c r="M29" s="169"/>
      <c r="N29" s="174">
        <f>SUM(N28)</f>
        <v>0</v>
      </c>
      <c r="O29" s="169"/>
      <c r="P29" s="174">
        <f>SUM(P28)</f>
        <v>0</v>
      </c>
      <c r="Q29" s="169"/>
      <c r="R29" s="174">
        <f>SUM(R28)</f>
        <v>0</v>
      </c>
      <c r="S29" s="169"/>
      <c r="T29" s="174">
        <f>SUM(T28)</f>
        <v>0</v>
      </c>
      <c r="U29" s="169"/>
      <c r="V29" s="174">
        <f>SUM(D29:T29)</f>
        <v>-172926</v>
      </c>
    </row>
    <row r="30" spans="1:24" ht="22.05" customHeight="1">
      <c r="A30" s="75" t="s">
        <v>143</v>
      </c>
      <c r="B30" s="86"/>
      <c r="C30" s="75"/>
      <c r="D30" s="77"/>
      <c r="E30" s="77"/>
      <c r="F30" s="77"/>
      <c r="G30" s="77"/>
      <c r="H30" s="77"/>
      <c r="I30" s="77"/>
      <c r="J30" s="77"/>
      <c r="K30" s="77"/>
      <c r="L30" s="77"/>
      <c r="M30" s="77"/>
      <c r="N30" s="77"/>
      <c r="O30" s="77"/>
      <c r="P30" s="77"/>
      <c r="Q30" s="77"/>
      <c r="R30" s="77"/>
      <c r="S30" s="77"/>
      <c r="T30" s="77"/>
      <c r="U30" s="75"/>
      <c r="V30" s="39"/>
    </row>
    <row r="31" spans="1:24" ht="22.05" customHeight="1">
      <c r="A31" s="79" t="s">
        <v>151</v>
      </c>
      <c r="B31" s="86"/>
      <c r="C31" s="75"/>
      <c r="D31" s="165">
        <v>0</v>
      </c>
      <c r="E31" s="166"/>
      <c r="F31" s="165">
        <v>0</v>
      </c>
      <c r="G31" s="167"/>
      <c r="H31" s="165">
        <v>0</v>
      </c>
      <c r="I31" s="167"/>
      <c r="J31" s="35">
        <v>104917</v>
      </c>
      <c r="K31" s="80"/>
      <c r="L31" s="251">
        <v>0</v>
      </c>
      <c r="M31" s="80"/>
      <c r="N31" s="165">
        <v>0</v>
      </c>
      <c r="O31" s="80"/>
      <c r="P31" s="251">
        <v>0</v>
      </c>
      <c r="Q31" s="35"/>
      <c r="R31" s="251">
        <v>0</v>
      </c>
      <c r="S31" s="35"/>
      <c r="T31" s="165">
        <v>0</v>
      </c>
      <c r="U31" s="167"/>
      <c r="V31" s="34">
        <f>SUM(D31:T31)</f>
        <v>104917</v>
      </c>
      <c r="X31" s="252"/>
    </row>
    <row r="32" spans="1:24" ht="22.05" customHeight="1">
      <c r="A32" s="79" t="s">
        <v>145</v>
      </c>
      <c r="B32" s="86"/>
      <c r="C32" s="75"/>
      <c r="D32" s="171">
        <v>0</v>
      </c>
      <c r="E32" s="27"/>
      <c r="F32" s="165">
        <v>0</v>
      </c>
      <c r="G32" s="132"/>
      <c r="H32" s="165">
        <v>0</v>
      </c>
      <c r="I32" s="35"/>
      <c r="J32" s="171">
        <v>-12516</v>
      </c>
      <c r="K32" s="35"/>
      <c r="L32" s="35">
        <v>427</v>
      </c>
      <c r="M32" s="35"/>
      <c r="N32" s="165">
        <v>0</v>
      </c>
      <c r="O32" s="35"/>
      <c r="P32" s="35">
        <v>13919</v>
      </c>
      <c r="Q32" s="226"/>
      <c r="R32" s="35">
        <v>-547</v>
      </c>
      <c r="S32" s="226"/>
      <c r="T32" s="132">
        <v>985</v>
      </c>
      <c r="U32" s="35"/>
      <c r="V32" s="27">
        <f>SUM(D32:T32)</f>
        <v>2268</v>
      </c>
    </row>
    <row r="33" spans="1:22" ht="22.05" customHeight="1">
      <c r="A33" s="79" t="s">
        <v>222</v>
      </c>
      <c r="B33" s="37">
        <v>16</v>
      </c>
      <c r="C33" s="75"/>
      <c r="D33" s="238">
        <v>0</v>
      </c>
      <c r="E33" s="27"/>
      <c r="F33" s="165">
        <v>0</v>
      </c>
      <c r="G33" s="132"/>
      <c r="H33" s="165">
        <v>0</v>
      </c>
      <c r="I33" s="35"/>
      <c r="J33" s="238">
        <v>0</v>
      </c>
      <c r="K33" s="35"/>
      <c r="L33" s="35">
        <v>-2395</v>
      </c>
      <c r="M33" s="35"/>
      <c r="N33" s="165">
        <v>0</v>
      </c>
      <c r="O33" s="35"/>
      <c r="P33" s="251">
        <v>0</v>
      </c>
      <c r="Q33" s="226"/>
      <c r="R33" s="251">
        <v>0</v>
      </c>
      <c r="S33" s="226"/>
      <c r="T33" s="132">
        <v>21219</v>
      </c>
      <c r="U33" s="35"/>
      <c r="V33" s="27">
        <v>18824</v>
      </c>
    </row>
    <row r="34" spans="1:22" ht="22.05" customHeight="1">
      <c r="A34" s="75" t="s">
        <v>146</v>
      </c>
      <c r="B34" s="86"/>
      <c r="C34" s="75"/>
      <c r="D34" s="174">
        <f>SUM(D31,D32,D33)</f>
        <v>0</v>
      </c>
      <c r="E34" s="169"/>
      <c r="F34" s="174">
        <f>SUM(F31,F32,F33)</f>
        <v>0</v>
      </c>
      <c r="G34" s="169"/>
      <c r="H34" s="174">
        <f>SUM(H31,H32,H33)</f>
        <v>0</v>
      </c>
      <c r="I34" s="169"/>
      <c r="J34" s="174">
        <f>SUM(J31,J32,J33)</f>
        <v>92401</v>
      </c>
      <c r="K34" s="169"/>
      <c r="L34" s="174">
        <f t="shared" ref="L34:T34" si="1">SUM(L31,L32,L33)</f>
        <v>-1968</v>
      </c>
      <c r="M34" s="253"/>
      <c r="N34" s="174">
        <f t="shared" si="1"/>
        <v>0</v>
      </c>
      <c r="O34" s="253"/>
      <c r="P34" s="174">
        <f t="shared" si="1"/>
        <v>13919</v>
      </c>
      <c r="Q34" s="253"/>
      <c r="R34" s="174">
        <f t="shared" si="1"/>
        <v>-547</v>
      </c>
      <c r="S34" s="253"/>
      <c r="T34" s="174">
        <f t="shared" si="1"/>
        <v>22204</v>
      </c>
      <c r="U34" s="169"/>
      <c r="V34" s="174">
        <f t="shared" si="0"/>
        <v>126009</v>
      </c>
    </row>
    <row r="35" spans="1:22" ht="20.100000000000001" customHeight="1">
      <c r="A35" s="79" t="s">
        <v>147</v>
      </c>
      <c r="B35" s="37">
        <v>14</v>
      </c>
      <c r="C35" s="44"/>
      <c r="D35" s="172">
        <v>0</v>
      </c>
      <c r="E35" s="171"/>
      <c r="F35" s="172">
        <v>0</v>
      </c>
      <c r="G35" s="132"/>
      <c r="H35" s="172">
        <v>17000</v>
      </c>
      <c r="I35" s="35"/>
      <c r="J35" s="35">
        <v>-17000</v>
      </c>
      <c r="K35" s="171"/>
      <c r="L35" s="172">
        <v>0</v>
      </c>
      <c r="M35" s="171"/>
      <c r="N35" s="172">
        <v>0</v>
      </c>
      <c r="O35" s="171"/>
      <c r="P35" s="172">
        <v>0</v>
      </c>
      <c r="Q35" s="171"/>
      <c r="R35" s="172">
        <v>0</v>
      </c>
      <c r="S35" s="171"/>
      <c r="T35" s="172">
        <v>0</v>
      </c>
      <c r="U35" s="35"/>
      <c r="V35" s="172">
        <f>SUM(D35:T35)</f>
        <v>0</v>
      </c>
    </row>
    <row r="36" spans="1:22" ht="22.05" customHeight="1" thickBot="1">
      <c r="A36" s="75" t="s">
        <v>153</v>
      </c>
      <c r="B36" s="86"/>
      <c r="C36" s="75"/>
      <c r="D36" s="81">
        <f>SUM(D26,D34:D35)</f>
        <v>1729277</v>
      </c>
      <c r="E36" s="84"/>
      <c r="F36" s="81">
        <f>SUM(F26,F34:F35)</f>
        <v>208455</v>
      </c>
      <c r="G36" s="84"/>
      <c r="H36" s="81">
        <f>SUM(H26,H34:H35)</f>
        <v>82000</v>
      </c>
      <c r="I36" s="84"/>
      <c r="J36" s="81">
        <f>SUM(J26,J29,J34:J35)</f>
        <v>838486</v>
      </c>
      <c r="K36" s="84"/>
      <c r="L36" s="81">
        <f>SUM(L26,L34:L35)</f>
        <v>-18773</v>
      </c>
      <c r="M36" s="84"/>
      <c r="N36" s="81">
        <f>SUM(N26,N34:N35)</f>
        <v>6340</v>
      </c>
      <c r="O36" s="84"/>
      <c r="P36" s="81">
        <f>SUM(P26,P34:P35)</f>
        <v>-261160</v>
      </c>
      <c r="Q36" s="84"/>
      <c r="R36" s="81">
        <f>SUM(R26,R34:R35)</f>
        <v>-6486</v>
      </c>
      <c r="S36" s="84"/>
      <c r="T36" s="81">
        <f>SUM(T26,T34:T35)</f>
        <v>-7789</v>
      </c>
      <c r="U36" s="84"/>
      <c r="V36" s="81">
        <f t="shared" si="0"/>
        <v>2570350</v>
      </c>
    </row>
    <row r="37" spans="1:22" ht="21.6" customHeight="1" thickTop="1"/>
    <row r="38" spans="1:22" ht="22.05" customHeight="1">
      <c r="A38" s="241"/>
    </row>
  </sheetData>
  <mergeCells count="4">
    <mergeCell ref="D5:V5"/>
    <mergeCell ref="H6:J6"/>
    <mergeCell ref="L6:T6"/>
    <mergeCell ref="D12:V12"/>
  </mergeCells>
  <pageMargins left="0.6" right="0.6" top="0.48" bottom="0.5" header="0.6" footer="0.5"/>
  <pageSetup paperSize="9" scale="68" firstPageNumber="12" fitToHeight="0" orientation="landscape" useFirstPageNumber="1" r:id="rId1"/>
  <headerFooter>
    <oddFooter>&amp;L&amp;15หมายเหตุประกอบงบการเงินเป็นส่วนหนึ่งของงบการเงินนี้&amp;C&amp;15&amp;P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V45"/>
  <sheetViews>
    <sheetView view="pageBreakPreview" topLeftCell="C13" zoomScale="70" zoomScaleNormal="70" zoomScaleSheetLayoutView="70" workbookViewId="0"/>
  </sheetViews>
  <sheetFormatPr defaultColWidth="10.69140625" defaultRowHeight="21" customHeight="1"/>
  <cols>
    <col min="1" max="1" width="54.4609375" style="16" customWidth="1"/>
    <col min="2" max="2" width="12.3046875" style="18" customWidth="1"/>
    <col min="3" max="3" width="2.07421875" style="16" customWidth="1"/>
    <col min="4" max="4" width="18.53515625" style="71" customWidth="1"/>
    <col min="5" max="5" width="2.07421875" style="71" customWidth="1"/>
    <col min="6" max="6" width="18.53515625" style="71" customWidth="1"/>
    <col min="7" max="7" width="2.07421875" style="71" customWidth="1"/>
    <col min="8" max="8" width="18.53515625" style="71" customWidth="1"/>
    <col min="9" max="9" width="2.07421875" style="71" customWidth="1"/>
    <col min="10" max="10" width="18.53515625" style="71" customWidth="1"/>
    <col min="11" max="11" width="2.07421875" style="71" customWidth="1"/>
    <col min="12" max="12" width="18.53515625" style="71" customWidth="1"/>
    <col min="13" max="13" width="2.07421875" style="71" customWidth="1"/>
    <col min="14" max="14" width="19.3046875" style="71" customWidth="1"/>
    <col min="15" max="15" width="2.07421875" style="71" customWidth="1"/>
    <col min="16" max="16" width="18.53515625" style="71" customWidth="1"/>
    <col min="17" max="17" width="9" style="16" customWidth="1"/>
    <col min="18" max="16384" width="10.69140625" style="16"/>
  </cols>
  <sheetData>
    <row r="1" spans="1:22" s="15" customFormat="1" ht="21" customHeight="1">
      <c r="A1" s="59" t="s">
        <v>0</v>
      </c>
      <c r="B1" s="62"/>
      <c r="C1" s="62"/>
      <c r="D1" s="62"/>
      <c r="E1" s="62"/>
      <c r="F1" s="62"/>
      <c r="G1" s="62"/>
      <c r="H1" s="62"/>
      <c r="I1" s="62"/>
      <c r="J1" s="62"/>
      <c r="K1" s="62"/>
      <c r="L1" s="62"/>
      <c r="M1" s="62"/>
      <c r="N1" s="62"/>
      <c r="O1" s="62"/>
      <c r="P1" s="62"/>
      <c r="Q1" s="62"/>
      <c r="R1" s="62"/>
      <c r="S1" s="62"/>
      <c r="T1" s="62"/>
      <c r="U1" s="62"/>
      <c r="V1" s="62"/>
    </row>
    <row r="2" spans="1:22" s="15" customFormat="1" ht="21" customHeight="1">
      <c r="A2" s="59" t="s">
        <v>1</v>
      </c>
      <c r="B2" s="59"/>
      <c r="C2" s="59"/>
      <c r="D2" s="59"/>
      <c r="E2" s="59"/>
      <c r="F2" s="59"/>
      <c r="G2" s="59"/>
      <c r="H2" s="59"/>
      <c r="I2" s="59"/>
      <c r="J2" s="59"/>
      <c r="K2" s="59"/>
      <c r="L2" s="59"/>
      <c r="M2" s="59"/>
      <c r="N2" s="59"/>
      <c r="O2" s="59"/>
      <c r="P2" s="59"/>
      <c r="Q2" s="59"/>
      <c r="R2" s="59"/>
      <c r="S2" s="59"/>
      <c r="T2" s="59"/>
      <c r="U2" s="59"/>
      <c r="V2" s="59"/>
    </row>
    <row r="3" spans="1:22" s="15" customFormat="1" ht="21" customHeight="1">
      <c r="A3" s="59" t="s">
        <v>110</v>
      </c>
      <c r="B3" s="59"/>
      <c r="C3" s="59"/>
      <c r="D3" s="59"/>
      <c r="E3" s="59"/>
      <c r="F3" s="59"/>
      <c r="G3" s="59"/>
      <c r="H3" s="59"/>
      <c r="I3" s="59"/>
      <c r="J3" s="59"/>
      <c r="K3" s="59"/>
      <c r="L3" s="59"/>
      <c r="M3" s="59"/>
      <c r="N3" s="59"/>
      <c r="O3" s="59"/>
      <c r="P3" s="59"/>
    </row>
    <row r="4" spans="1:22" ht="5.0999999999999996" customHeight="1">
      <c r="D4" s="16"/>
      <c r="E4" s="16"/>
      <c r="F4" s="16"/>
      <c r="G4" s="16"/>
      <c r="H4" s="16"/>
      <c r="I4" s="16"/>
      <c r="J4" s="16"/>
      <c r="K4" s="16"/>
      <c r="L4" s="16"/>
      <c r="M4" s="16"/>
      <c r="N4" s="16"/>
      <c r="O4" s="16"/>
      <c r="P4" s="56"/>
    </row>
    <row r="5" spans="1:22" s="17" customFormat="1" ht="21" customHeight="1">
      <c r="B5" s="23"/>
      <c r="D5" s="269" t="s">
        <v>4</v>
      </c>
      <c r="E5" s="269"/>
      <c r="F5" s="269"/>
      <c r="G5" s="269"/>
      <c r="H5" s="269"/>
      <c r="I5" s="269"/>
      <c r="J5" s="269"/>
      <c r="K5" s="269"/>
      <c r="L5" s="269"/>
      <c r="M5" s="269"/>
      <c r="N5" s="269"/>
      <c r="O5" s="269"/>
      <c r="P5" s="269"/>
    </row>
    <row r="6" spans="1:22" s="17" customFormat="1" ht="21" customHeight="1">
      <c r="B6" s="23"/>
      <c r="D6" s="54"/>
      <c r="E6" s="54"/>
      <c r="F6" s="54"/>
      <c r="G6" s="54"/>
      <c r="H6" s="280" t="s">
        <v>111</v>
      </c>
      <c r="I6" s="280"/>
      <c r="J6" s="280"/>
      <c r="K6" s="63"/>
      <c r="L6" s="283" t="s">
        <v>154</v>
      </c>
      <c r="M6" s="283"/>
      <c r="N6" s="283"/>
      <c r="O6" s="64"/>
      <c r="S6" s="65"/>
      <c r="T6" s="66"/>
      <c r="U6" s="65"/>
    </row>
    <row r="7" spans="1:22" s="17" customFormat="1" ht="21" customHeight="1">
      <c r="B7" s="18"/>
      <c r="C7" s="16"/>
      <c r="D7" s="19"/>
      <c r="E7" s="19"/>
      <c r="F7" s="19"/>
      <c r="G7" s="19"/>
      <c r="H7" s="67"/>
      <c r="I7" s="67"/>
      <c r="J7" s="67"/>
      <c r="K7" s="67"/>
      <c r="L7" s="61" t="s">
        <v>155</v>
      </c>
      <c r="M7" s="19"/>
      <c r="N7" s="68" t="s">
        <v>116</v>
      </c>
      <c r="O7" s="69"/>
      <c r="P7" s="16"/>
      <c r="Q7" s="16"/>
      <c r="S7" s="65"/>
      <c r="T7" s="66"/>
      <c r="U7" s="65"/>
    </row>
    <row r="8" spans="1:22" s="17" customFormat="1" ht="21" customHeight="1">
      <c r="B8" s="18"/>
      <c r="C8" s="16"/>
      <c r="D8" s="61" t="s">
        <v>117</v>
      </c>
      <c r="E8" s="19"/>
      <c r="F8" s="44" t="s">
        <v>118</v>
      </c>
      <c r="G8" s="19"/>
      <c r="H8" s="70"/>
      <c r="I8" s="16"/>
      <c r="J8" s="16"/>
      <c r="K8" s="44"/>
      <c r="L8" s="61" t="s">
        <v>119</v>
      </c>
      <c r="M8" s="19"/>
      <c r="N8" s="68" t="s">
        <v>123</v>
      </c>
      <c r="O8" s="71"/>
      <c r="P8" s="16"/>
      <c r="Q8" s="16"/>
      <c r="S8" s="65"/>
      <c r="T8" s="66"/>
      <c r="U8" s="72"/>
    </row>
    <row r="9" spans="1:22" s="17" customFormat="1" ht="21" customHeight="1">
      <c r="B9" s="18"/>
      <c r="C9" s="16"/>
      <c r="D9" s="61" t="s">
        <v>124</v>
      </c>
      <c r="E9" s="70"/>
      <c r="F9" s="44" t="s">
        <v>125</v>
      </c>
      <c r="G9" s="19"/>
      <c r="H9" s="70" t="s">
        <v>126</v>
      </c>
      <c r="I9" s="70"/>
      <c r="J9" s="70"/>
      <c r="K9" s="44"/>
      <c r="L9" s="61" t="s">
        <v>6</v>
      </c>
      <c r="M9" s="19"/>
      <c r="N9" s="19" t="s">
        <v>130</v>
      </c>
      <c r="O9" s="70"/>
      <c r="P9" s="44" t="s">
        <v>131</v>
      </c>
      <c r="Q9" s="16"/>
    </row>
    <row r="10" spans="1:22" s="17" customFormat="1" ht="21" customHeight="1">
      <c r="B10" s="73" t="s">
        <v>7</v>
      </c>
      <c r="C10" s="19"/>
      <c r="D10" s="60" t="s">
        <v>132</v>
      </c>
      <c r="E10" s="70"/>
      <c r="F10" s="74" t="s">
        <v>133</v>
      </c>
      <c r="G10" s="19"/>
      <c r="H10" s="70" t="s">
        <v>134</v>
      </c>
      <c r="I10" s="70"/>
      <c r="J10" s="70" t="s">
        <v>61</v>
      </c>
      <c r="K10" s="44"/>
      <c r="L10" s="61" t="s">
        <v>135</v>
      </c>
      <c r="M10" s="19"/>
      <c r="N10" s="68" t="s">
        <v>138</v>
      </c>
      <c r="O10" s="70"/>
      <c r="P10" s="44" t="s">
        <v>52</v>
      </c>
      <c r="Q10" s="16"/>
    </row>
    <row r="11" spans="1:22" ht="21" customHeight="1">
      <c r="B11" s="37"/>
      <c r="C11" s="44"/>
      <c r="D11" s="282" t="s">
        <v>8</v>
      </c>
      <c r="E11" s="282"/>
      <c r="F11" s="282"/>
      <c r="G11" s="282"/>
      <c r="H11" s="282"/>
      <c r="I11" s="282"/>
      <c r="J11" s="282"/>
      <c r="K11" s="282"/>
      <c r="L11" s="282"/>
      <c r="M11" s="282"/>
      <c r="N11" s="282"/>
      <c r="O11" s="282"/>
      <c r="P11" s="282"/>
    </row>
    <row r="12" spans="1:22" ht="21" customHeight="1">
      <c r="A12" s="75" t="s">
        <v>139</v>
      </c>
      <c r="B12" s="37"/>
      <c r="C12" s="44"/>
      <c r="D12" s="76"/>
      <c r="E12" s="76"/>
      <c r="F12" s="76"/>
      <c r="G12" s="76"/>
      <c r="H12" s="76"/>
      <c r="I12" s="76"/>
      <c r="J12" s="76"/>
      <c r="K12" s="76"/>
      <c r="L12" s="76"/>
      <c r="M12" s="76"/>
      <c r="N12" s="76"/>
      <c r="O12" s="76"/>
      <c r="P12" s="76"/>
    </row>
    <row r="13" spans="1:22" s="12" customFormat="1" ht="21" customHeight="1">
      <c r="A13" s="17" t="s">
        <v>140</v>
      </c>
      <c r="B13" s="44"/>
      <c r="C13" s="17"/>
      <c r="D13" s="77">
        <v>1729277</v>
      </c>
      <c r="E13" s="77"/>
      <c r="F13" s="77">
        <v>208455</v>
      </c>
      <c r="G13" s="77"/>
      <c r="H13" s="77">
        <v>61000</v>
      </c>
      <c r="I13" s="77"/>
      <c r="J13" s="77">
        <v>826207</v>
      </c>
      <c r="K13" s="77"/>
      <c r="L13" s="77">
        <v>371</v>
      </c>
      <c r="M13" s="77"/>
      <c r="N13" s="77">
        <v>-8774</v>
      </c>
      <c r="O13" s="77"/>
      <c r="P13" s="77">
        <f>SUM(D13:N13)</f>
        <v>2816536</v>
      </c>
    </row>
    <row r="14" spans="1:22" s="12" customFormat="1" ht="21" customHeight="1">
      <c r="A14" s="163" t="s">
        <v>141</v>
      </c>
      <c r="B14" s="13"/>
      <c r="C14" s="17"/>
      <c r="D14" s="171"/>
      <c r="E14" s="77"/>
      <c r="F14" s="77"/>
      <c r="G14" s="77"/>
      <c r="H14" s="77"/>
      <c r="I14" s="77"/>
      <c r="J14" s="77"/>
      <c r="K14" s="77"/>
      <c r="L14" s="77"/>
      <c r="M14" s="77"/>
      <c r="N14" s="77"/>
      <c r="O14" s="77"/>
      <c r="P14" s="77"/>
    </row>
    <row r="15" spans="1:22" s="12" customFormat="1" ht="21" customHeight="1">
      <c r="A15" s="164" t="s">
        <v>142</v>
      </c>
      <c r="B15" s="37">
        <v>21</v>
      </c>
      <c r="C15" s="17"/>
      <c r="D15" s="165">
        <v>0</v>
      </c>
      <c r="E15" s="166"/>
      <c r="F15" s="165">
        <v>0</v>
      </c>
      <c r="G15" s="167"/>
      <c r="H15" s="165">
        <v>0</v>
      </c>
      <c r="I15" s="167"/>
      <c r="J15" s="35">
        <v>-172926</v>
      </c>
      <c r="K15" s="80"/>
      <c r="L15" s="251">
        <v>0</v>
      </c>
      <c r="M15" s="80"/>
      <c r="N15" s="165">
        <v>0</v>
      </c>
      <c r="O15" s="80"/>
      <c r="P15" s="171">
        <f>SUM(D15:N15)</f>
        <v>-172926</v>
      </c>
      <c r="Q15" s="11"/>
      <c r="R15" s="88"/>
      <c r="S15" s="11"/>
      <c r="T15" s="88"/>
      <c r="U15" s="10"/>
      <c r="V15" s="11"/>
    </row>
    <row r="16" spans="1:22" s="12" customFormat="1" ht="21" customHeight="1">
      <c r="A16" s="168" t="s">
        <v>156</v>
      </c>
      <c r="B16" s="79"/>
      <c r="C16" s="17"/>
      <c r="D16" s="174">
        <f>SUM(D15:D15)</f>
        <v>0</v>
      </c>
      <c r="E16" s="169"/>
      <c r="F16" s="172">
        <f>SUM(F15:F15)</f>
        <v>0</v>
      </c>
      <c r="G16" s="169"/>
      <c r="H16" s="172">
        <f>SUM(H15:H15)</f>
        <v>0</v>
      </c>
      <c r="I16" s="169"/>
      <c r="J16" s="174">
        <f>SUM(J15:J15)</f>
        <v>-172926</v>
      </c>
      <c r="K16" s="169"/>
      <c r="L16" s="172">
        <f>SUM(L15:L15)</f>
        <v>0</v>
      </c>
      <c r="M16" s="169"/>
      <c r="N16" s="172">
        <f>SUM(N15:N15)</f>
        <v>0</v>
      </c>
      <c r="O16" s="169"/>
      <c r="P16" s="174">
        <f>SUM(P15:P15)</f>
        <v>-172926</v>
      </c>
      <c r="Q16" s="89"/>
      <c r="R16" s="89"/>
      <c r="S16" s="89"/>
      <c r="T16" s="89"/>
      <c r="U16" s="89"/>
      <c r="V16" s="89"/>
    </row>
    <row r="17" spans="1:22" ht="21" customHeight="1">
      <c r="A17" s="17" t="s">
        <v>157</v>
      </c>
      <c r="B17" s="23"/>
      <c r="C17" s="17"/>
      <c r="D17" s="39"/>
      <c r="E17" s="39"/>
      <c r="F17" s="39"/>
      <c r="G17" s="39"/>
      <c r="H17" s="39"/>
      <c r="I17" s="39"/>
      <c r="J17" s="39"/>
      <c r="K17" s="39"/>
      <c r="L17" s="39"/>
      <c r="M17" s="39"/>
      <c r="N17" s="39"/>
      <c r="O17" s="39"/>
      <c r="P17" s="39"/>
    </row>
    <row r="18" spans="1:22" ht="21" customHeight="1">
      <c r="A18" s="16" t="s">
        <v>151</v>
      </c>
      <c r="D18" s="171">
        <v>0</v>
      </c>
      <c r="E18" s="34"/>
      <c r="F18" s="171">
        <v>0</v>
      </c>
      <c r="G18" s="34"/>
      <c r="H18" s="171">
        <v>0</v>
      </c>
      <c r="I18" s="34"/>
      <c r="J18" s="78">
        <v>73431</v>
      </c>
      <c r="K18" s="34"/>
      <c r="L18" s="171">
        <v>0</v>
      </c>
      <c r="M18" s="34"/>
      <c r="N18" s="171">
        <v>0</v>
      </c>
      <c r="O18" s="34"/>
      <c r="P18" s="34">
        <f>SUM(D18:N18)</f>
        <v>73431</v>
      </c>
    </row>
    <row r="19" spans="1:22" ht="21" customHeight="1">
      <c r="A19" s="16" t="s">
        <v>158</v>
      </c>
      <c r="D19" s="171">
        <v>0</v>
      </c>
      <c r="E19" s="34"/>
      <c r="F19" s="171">
        <v>0</v>
      </c>
      <c r="G19" s="34"/>
      <c r="H19" s="171">
        <v>0</v>
      </c>
      <c r="I19" s="34"/>
      <c r="J19" s="171">
        <v>0</v>
      </c>
      <c r="K19" s="34"/>
      <c r="L19" s="34">
        <v>454</v>
      </c>
      <c r="M19" s="34"/>
      <c r="N19" s="171">
        <v>0</v>
      </c>
      <c r="O19" s="34"/>
      <c r="P19" s="34">
        <f>SUM(D19:N19)</f>
        <v>454</v>
      </c>
    </row>
    <row r="20" spans="1:22" ht="21" customHeight="1">
      <c r="A20" s="75" t="s">
        <v>152</v>
      </c>
      <c r="B20" s="23"/>
      <c r="C20" s="17"/>
      <c r="D20" s="174">
        <f>SUM(D18:D19)</f>
        <v>0</v>
      </c>
      <c r="E20" s="40"/>
      <c r="F20" s="174">
        <f>SUM(F18:F19)</f>
        <v>0</v>
      </c>
      <c r="G20" s="40"/>
      <c r="H20" s="174">
        <f>SUM(H18:H19)</f>
        <v>0</v>
      </c>
      <c r="I20" s="40"/>
      <c r="J20" s="38">
        <f>SUM(J18:J19)</f>
        <v>73431</v>
      </c>
      <c r="K20" s="40"/>
      <c r="L20" s="38">
        <f>SUM(L18:L19)</f>
        <v>454</v>
      </c>
      <c r="M20" s="40"/>
      <c r="N20" s="174">
        <f>SUM(N18:N19)</f>
        <v>0</v>
      </c>
      <c r="O20" s="40"/>
      <c r="P20" s="38">
        <f>SUM(P18:P19)</f>
        <v>73885</v>
      </c>
    </row>
    <row r="21" spans="1:22" s="12" customFormat="1" ht="21" customHeight="1">
      <c r="A21" s="79" t="s">
        <v>147</v>
      </c>
      <c r="B21" s="37">
        <v>14</v>
      </c>
      <c r="C21" s="16"/>
      <c r="D21" s="171">
        <v>0</v>
      </c>
      <c r="E21" s="78"/>
      <c r="F21" s="171">
        <v>0</v>
      </c>
      <c r="G21" s="35"/>
      <c r="H21" s="171">
        <v>4000</v>
      </c>
      <c r="I21" s="80"/>
      <c r="J21" s="78">
        <v>-4000</v>
      </c>
      <c r="K21" s="35"/>
      <c r="L21" s="257">
        <v>0</v>
      </c>
      <c r="M21" s="35"/>
      <c r="N21" s="171">
        <v>0</v>
      </c>
      <c r="O21" s="80"/>
      <c r="P21" s="171">
        <f>SUM(D21:N21)</f>
        <v>0</v>
      </c>
    </row>
    <row r="22" spans="1:22" s="12" customFormat="1" ht="21" customHeight="1" thickBot="1">
      <c r="A22" s="75" t="s">
        <v>148</v>
      </c>
      <c r="B22" s="75"/>
      <c r="C22" s="75"/>
      <c r="D22" s="81">
        <f>SUM(D13,D16,D20:D21)</f>
        <v>1729277</v>
      </c>
      <c r="E22" s="82"/>
      <c r="F22" s="81">
        <f>SUM(F13,F16,F20:F21)</f>
        <v>208455</v>
      </c>
      <c r="G22" s="82"/>
      <c r="H22" s="81">
        <f>SUM(H13,H16,H20:H21)</f>
        <v>65000</v>
      </c>
      <c r="I22" s="83"/>
      <c r="J22" s="81">
        <f>SUM(J13,J16,J20:J21)</f>
        <v>722712</v>
      </c>
      <c r="K22" s="84"/>
      <c r="L22" s="81">
        <f>SUM(L13,L16,L20:L21)</f>
        <v>825</v>
      </c>
      <c r="M22" s="82"/>
      <c r="N22" s="81">
        <f>SUM(N13,N16,N20:N21)</f>
        <v>-8774</v>
      </c>
      <c r="O22" s="84"/>
      <c r="P22" s="81">
        <f>SUM(P13,P16,P20:P21)</f>
        <v>2717495</v>
      </c>
    </row>
    <row r="23" spans="1:22" ht="5.0999999999999996" customHeight="1" thickTop="1">
      <c r="A23" s="17"/>
      <c r="B23" s="23"/>
      <c r="C23" s="17"/>
      <c r="D23" s="42"/>
      <c r="E23" s="42"/>
      <c r="F23" s="42"/>
      <c r="G23" s="42"/>
      <c r="H23" s="42"/>
      <c r="I23" s="42"/>
      <c r="J23" s="42"/>
      <c r="K23" s="42"/>
      <c r="L23" s="42"/>
      <c r="M23" s="42"/>
      <c r="N23" s="42"/>
      <c r="O23" s="42"/>
      <c r="P23" s="42"/>
    </row>
    <row r="24" spans="1:22" ht="21" customHeight="1">
      <c r="A24" s="75" t="s">
        <v>149</v>
      </c>
      <c r="B24" s="23"/>
      <c r="C24" s="17"/>
      <c r="D24" s="42"/>
      <c r="E24" s="42"/>
      <c r="F24" s="42"/>
      <c r="G24" s="42"/>
      <c r="H24" s="42"/>
      <c r="I24" s="42"/>
      <c r="J24" s="42"/>
      <c r="K24" s="42"/>
      <c r="L24" s="42"/>
      <c r="M24" s="42"/>
      <c r="N24" s="42"/>
      <c r="O24" s="42"/>
      <c r="P24" s="42"/>
    </row>
    <row r="25" spans="1:22" ht="21" customHeight="1">
      <c r="A25" s="17" t="s">
        <v>150</v>
      </c>
      <c r="B25" s="23"/>
      <c r="C25" s="17"/>
      <c r="D25" s="39">
        <v>1729277</v>
      </c>
      <c r="E25" s="39"/>
      <c r="F25" s="39">
        <v>208455</v>
      </c>
      <c r="G25" s="39"/>
      <c r="H25" s="39">
        <v>65000</v>
      </c>
      <c r="I25" s="39"/>
      <c r="J25" s="39">
        <v>722712</v>
      </c>
      <c r="K25" s="39"/>
      <c r="L25" s="39">
        <v>825</v>
      </c>
      <c r="M25" s="39"/>
      <c r="N25" s="39">
        <v>-8774</v>
      </c>
      <c r="O25" s="39"/>
      <c r="P25" s="39">
        <f>SUM(D25:N25)</f>
        <v>2717495</v>
      </c>
    </row>
    <row r="26" spans="1:22" ht="21" customHeight="1">
      <c r="A26" s="170" t="s">
        <v>141</v>
      </c>
      <c r="B26" s="23"/>
      <c r="C26" s="17"/>
      <c r="D26" s="39"/>
      <c r="E26" s="39"/>
      <c r="F26" s="39"/>
      <c r="G26" s="39"/>
      <c r="H26" s="39"/>
      <c r="I26" s="39"/>
      <c r="J26" s="39"/>
      <c r="K26" s="39"/>
      <c r="L26" s="39"/>
      <c r="M26" s="39"/>
      <c r="N26" s="39"/>
      <c r="O26" s="39"/>
      <c r="P26" s="39"/>
    </row>
    <row r="27" spans="1:22" ht="21" customHeight="1">
      <c r="A27" s="164" t="s">
        <v>142</v>
      </c>
      <c r="B27" s="37">
        <v>21</v>
      </c>
      <c r="C27" s="17"/>
      <c r="D27" s="165">
        <v>0</v>
      </c>
      <c r="E27" s="166"/>
      <c r="F27" s="165">
        <v>0</v>
      </c>
      <c r="G27" s="167"/>
      <c r="H27" s="165">
        <v>0</v>
      </c>
      <c r="I27" s="167"/>
      <c r="J27" s="35">
        <f>-172926</f>
        <v>-172926</v>
      </c>
      <c r="K27" s="80"/>
      <c r="L27" s="251">
        <v>0</v>
      </c>
      <c r="M27" s="80"/>
      <c r="N27" s="165">
        <v>0</v>
      </c>
      <c r="O27" s="80"/>
      <c r="P27" s="34">
        <f>SUM(D27:N27)</f>
        <v>-172926</v>
      </c>
      <c r="Q27" s="11"/>
      <c r="R27" s="88"/>
      <c r="S27" s="11"/>
      <c r="T27" s="88"/>
      <c r="U27" s="10"/>
      <c r="V27" s="11"/>
    </row>
    <row r="28" spans="1:22" ht="21" customHeight="1">
      <c r="A28" s="168" t="s">
        <v>156</v>
      </c>
      <c r="B28" s="23"/>
      <c r="C28" s="17"/>
      <c r="D28" s="174">
        <f>SUM(D27:D27)</f>
        <v>0</v>
      </c>
      <c r="E28" s="169"/>
      <c r="F28" s="174">
        <f>SUM(F27:F27)</f>
        <v>0</v>
      </c>
      <c r="G28" s="169"/>
      <c r="H28" s="174">
        <f>SUM(H27:H27)</f>
        <v>0</v>
      </c>
      <c r="I28" s="169"/>
      <c r="J28" s="174">
        <f>SUM(J27:J27)</f>
        <v>-172926</v>
      </c>
      <c r="K28" s="169"/>
      <c r="L28" s="174">
        <f>SUM(L27:L27)</f>
        <v>0</v>
      </c>
      <c r="M28" s="169"/>
      <c r="N28" s="174">
        <f>SUM(N27:N27)</f>
        <v>0</v>
      </c>
      <c r="O28" s="169"/>
      <c r="P28" s="174">
        <f>SUM(P27:P27)</f>
        <v>-172926</v>
      </c>
      <c r="Q28" s="89"/>
      <c r="R28" s="89"/>
      <c r="S28" s="89"/>
      <c r="T28" s="89"/>
      <c r="U28" s="89"/>
      <c r="V28" s="89"/>
    </row>
    <row r="29" spans="1:22" ht="21" customHeight="1">
      <c r="A29" s="17" t="s">
        <v>143</v>
      </c>
      <c r="B29" s="23"/>
      <c r="C29" s="17"/>
      <c r="D29" s="39"/>
      <c r="E29" s="39"/>
      <c r="F29" s="39"/>
      <c r="G29" s="39"/>
      <c r="H29" s="39"/>
      <c r="I29" s="39"/>
      <c r="J29" s="39"/>
      <c r="K29" s="39"/>
      <c r="L29" s="39"/>
      <c r="M29" s="39"/>
      <c r="N29" s="39"/>
      <c r="O29" s="39"/>
      <c r="P29" s="39"/>
    </row>
    <row r="30" spans="1:22" ht="21" customHeight="1">
      <c r="A30" s="16" t="s">
        <v>151</v>
      </c>
      <c r="D30" s="251">
        <v>0</v>
      </c>
      <c r="E30" s="34"/>
      <c r="F30" s="251">
        <v>0</v>
      </c>
      <c r="G30" s="34"/>
      <c r="H30" s="251">
        <v>0</v>
      </c>
      <c r="I30" s="34"/>
      <c r="J30" s="34">
        <v>337807</v>
      </c>
      <c r="K30" s="34"/>
      <c r="L30" s="258">
        <v>0</v>
      </c>
      <c r="M30" s="34"/>
      <c r="N30" s="258">
        <v>0</v>
      </c>
      <c r="O30" s="34"/>
      <c r="P30" s="171">
        <f t="shared" ref="P30:P31" si="0">SUM(D30:N30)</f>
        <v>337807</v>
      </c>
    </row>
    <row r="31" spans="1:22" ht="21" customHeight="1">
      <c r="A31" s="16" t="s">
        <v>145</v>
      </c>
      <c r="D31" s="255">
        <v>0</v>
      </c>
      <c r="E31" s="34"/>
      <c r="F31" s="255">
        <v>0</v>
      </c>
      <c r="G31" s="34"/>
      <c r="H31" s="255">
        <v>0</v>
      </c>
      <c r="I31" s="34"/>
      <c r="J31" s="49">
        <v>0</v>
      </c>
      <c r="K31" s="34"/>
      <c r="L31" s="49">
        <v>-177</v>
      </c>
      <c r="M31" s="34"/>
      <c r="N31" s="49">
        <v>985</v>
      </c>
      <c r="O31" s="34"/>
      <c r="P31" s="238">
        <f t="shared" si="0"/>
        <v>808</v>
      </c>
    </row>
    <row r="32" spans="1:22" ht="21" customHeight="1">
      <c r="A32" s="75" t="s">
        <v>146</v>
      </c>
      <c r="B32" s="23"/>
      <c r="C32" s="17"/>
      <c r="D32" s="174">
        <f>SUM(D30:D31)</f>
        <v>0</v>
      </c>
      <c r="E32" s="40"/>
      <c r="F32" s="174">
        <f>SUM(F30:F31)</f>
        <v>0</v>
      </c>
      <c r="G32" s="40"/>
      <c r="H32" s="169">
        <f>SUM(H30:H31)</f>
        <v>0</v>
      </c>
      <c r="I32" s="40"/>
      <c r="J32" s="169">
        <f>SUM(J30:J31)</f>
        <v>337807</v>
      </c>
      <c r="K32" s="169"/>
      <c r="L32" s="169">
        <f>SUM(L31:L31)</f>
        <v>-177</v>
      </c>
      <c r="M32" s="40"/>
      <c r="N32" s="169">
        <f>SUM(N30:N31)</f>
        <v>985</v>
      </c>
      <c r="O32" s="40"/>
      <c r="P32" s="169">
        <f>SUM(P30:P31)</f>
        <v>338615</v>
      </c>
    </row>
    <row r="33" spans="1:16" ht="22.2">
      <c r="A33" s="79" t="s">
        <v>147</v>
      </c>
      <c r="B33" s="37">
        <v>14</v>
      </c>
      <c r="D33" s="251">
        <v>0</v>
      </c>
      <c r="E33" s="35"/>
      <c r="F33" s="251">
        <v>0</v>
      </c>
      <c r="G33" s="35"/>
      <c r="H33" s="85">
        <v>17000</v>
      </c>
      <c r="I33" s="35"/>
      <c r="J33" s="173">
        <f>-17000</f>
        <v>-17000</v>
      </c>
      <c r="K33" s="35"/>
      <c r="L33" s="259">
        <v>0</v>
      </c>
      <c r="M33" s="35"/>
      <c r="N33" s="259">
        <v>0</v>
      </c>
      <c r="O33" s="35"/>
      <c r="P33" s="172">
        <f>SUM(D33:N33)</f>
        <v>0</v>
      </c>
    </row>
    <row r="34" spans="1:16" ht="21" customHeight="1" thickBot="1">
      <c r="A34" s="75" t="s">
        <v>153</v>
      </c>
      <c r="B34" s="86"/>
      <c r="C34" s="75"/>
      <c r="D34" s="87">
        <f>SUM(D25,D32:D33)</f>
        <v>1729277</v>
      </c>
      <c r="E34" s="40"/>
      <c r="F34" s="87">
        <f>SUM(F25,F32:F33)</f>
        <v>208455</v>
      </c>
      <c r="G34" s="40"/>
      <c r="H34" s="87">
        <f>SUM(H25,H32:H33)</f>
        <v>82000</v>
      </c>
      <c r="I34" s="39"/>
      <c r="J34" s="87">
        <f>SUM(J25,J32:J33)+J28</f>
        <v>870593</v>
      </c>
      <c r="K34" s="40"/>
      <c r="L34" s="87">
        <f>SUM(L25,L32:L33)</f>
        <v>648</v>
      </c>
      <c r="M34" s="40"/>
      <c r="N34" s="87">
        <f>SUM(N25,N32:N33)</f>
        <v>-7789</v>
      </c>
      <c r="O34" s="40"/>
      <c r="P34" s="87">
        <f>SUM(P25,P32:P33)+P28</f>
        <v>2883184</v>
      </c>
    </row>
    <row r="35" spans="1:16" ht="21" customHeight="1" thickTop="1">
      <c r="A35" s="75"/>
      <c r="B35" s="86"/>
      <c r="C35" s="75"/>
      <c r="D35" s="84"/>
      <c r="E35" s="82"/>
      <c r="F35" s="84"/>
      <c r="G35" s="82"/>
      <c r="H35" s="84"/>
      <c r="I35" s="83"/>
      <c r="J35" s="84"/>
      <c r="K35" s="84"/>
      <c r="L35" s="84"/>
      <c r="M35" s="82"/>
      <c r="N35" s="84"/>
      <c r="O35" s="84"/>
      <c r="P35" s="84"/>
    </row>
    <row r="36" spans="1:16" ht="21" customHeight="1">
      <c r="A36" s="75"/>
      <c r="B36" s="86"/>
      <c r="C36" s="75"/>
      <c r="D36" s="84"/>
      <c r="E36" s="82"/>
      <c r="F36" s="84"/>
      <c r="G36" s="82"/>
      <c r="H36" s="84"/>
      <c r="I36" s="83"/>
      <c r="J36" s="84"/>
      <c r="K36" s="84"/>
      <c r="L36" s="84"/>
      <c r="M36" s="82"/>
      <c r="N36" s="84"/>
      <c r="O36" s="84"/>
      <c r="P36" s="84"/>
    </row>
    <row r="37" spans="1:16" ht="21" customHeight="1">
      <c r="A37" s="75"/>
      <c r="B37" s="86"/>
      <c r="C37" s="75"/>
      <c r="D37" s="84"/>
      <c r="E37" s="82"/>
      <c r="F37" s="84"/>
      <c r="G37" s="82"/>
      <c r="H37" s="84"/>
      <c r="I37" s="83"/>
      <c r="J37" s="84"/>
      <c r="K37" s="84"/>
      <c r="L37" s="84"/>
      <c r="M37" s="82"/>
      <c r="N37" s="84"/>
      <c r="O37" s="84"/>
      <c r="P37" s="84"/>
    </row>
    <row r="38" spans="1:16" ht="21" customHeight="1">
      <c r="A38" s="75"/>
      <c r="B38" s="86"/>
      <c r="C38" s="75"/>
      <c r="D38" s="84"/>
      <c r="E38" s="82"/>
      <c r="F38" s="84"/>
      <c r="G38" s="82"/>
      <c r="H38" s="84"/>
      <c r="I38" s="83"/>
      <c r="J38" s="84"/>
      <c r="K38" s="84"/>
      <c r="L38" s="84"/>
      <c r="M38" s="82"/>
      <c r="N38" s="84"/>
      <c r="O38" s="84"/>
      <c r="P38" s="84"/>
    </row>
    <row r="39" spans="1:16" ht="21" customHeight="1">
      <c r="A39" s="75"/>
      <c r="B39" s="86"/>
      <c r="C39" s="75"/>
      <c r="D39" s="84"/>
      <c r="E39" s="82"/>
      <c r="F39" s="84"/>
      <c r="G39" s="82"/>
      <c r="H39" s="84"/>
      <c r="I39" s="83"/>
      <c r="J39" s="84"/>
      <c r="K39" s="84"/>
      <c r="L39" s="84"/>
      <c r="M39" s="82"/>
      <c r="N39" s="84"/>
      <c r="O39" s="84"/>
      <c r="P39" s="84"/>
    </row>
    <row r="40" spans="1:16" ht="21" customHeight="1">
      <c r="B40" s="23"/>
      <c r="C40" s="17"/>
    </row>
    <row r="41" spans="1:16" ht="21" customHeight="1">
      <c r="B41" s="23"/>
      <c r="C41" s="17"/>
    </row>
    <row r="42" spans="1:16" ht="21" customHeight="1">
      <c r="B42" s="23"/>
      <c r="C42" s="17"/>
    </row>
    <row r="43" spans="1:16" ht="21" customHeight="1">
      <c r="A43" s="55"/>
      <c r="B43" s="23"/>
      <c r="C43" s="17"/>
    </row>
    <row r="44" spans="1:16" ht="21" customHeight="1">
      <c r="A44" s="17"/>
      <c r="B44" s="23"/>
      <c r="C44" s="17"/>
    </row>
    <row r="45" spans="1:16" ht="21" customHeight="1">
      <c r="B45" s="23"/>
      <c r="C45" s="17"/>
    </row>
  </sheetData>
  <mergeCells count="4">
    <mergeCell ref="D5:P5"/>
    <mergeCell ref="H6:J6"/>
    <mergeCell ref="L6:N6"/>
    <mergeCell ref="D11:P11"/>
  </mergeCells>
  <pageMargins left="0.8" right="0.8" top="0.48" bottom="0.4" header="0.5" footer="0.5"/>
  <pageSetup paperSize="9" scale="73" firstPageNumber="13" orientation="landscape" useFirstPageNumber="1" r:id="rId1"/>
  <headerFooter>
    <oddFooter>&amp;L&amp;15 
หมายเหตุประกอบงบการเงินเป็นส่วนหนึ่งของงบการเงินนี้&amp;14
&amp;C&amp;15
&amp;P</oddFooter>
  </headerFooter>
  <ignoredErrors>
    <ignoredError sqref="P32 P20"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M103"/>
  <sheetViews>
    <sheetView view="pageBreakPreview" zoomScale="70" zoomScaleNormal="70" zoomScaleSheetLayoutView="70" workbookViewId="0"/>
  </sheetViews>
  <sheetFormatPr defaultColWidth="9.3046875" defaultRowHeight="22.05" customHeight="1"/>
  <cols>
    <col min="1" max="1" width="69.4609375" style="116" customWidth="1"/>
    <col min="2" max="2" width="11.07421875" style="117" customWidth="1"/>
    <col min="3" max="3" width="14.765625" style="116" customWidth="1"/>
    <col min="4" max="4" width="1.4609375" style="116" customWidth="1"/>
    <col min="5" max="5" width="14.765625" style="116" customWidth="1"/>
    <col min="6" max="6" width="1.4609375" style="116" customWidth="1"/>
    <col min="7" max="7" width="14.765625" style="116" customWidth="1"/>
    <col min="8" max="8" width="1.4609375" style="116" customWidth="1"/>
    <col min="9" max="9" width="14.765625" style="116" customWidth="1"/>
    <col min="10" max="10" width="4.4609375" style="97" customWidth="1"/>
    <col min="11" max="11" width="18.765625" style="97" bestFit="1" customWidth="1"/>
    <col min="12" max="12" width="12.765625" style="97" bestFit="1" customWidth="1"/>
    <col min="13" max="13" width="12.07421875" style="97" bestFit="1" customWidth="1"/>
    <col min="14" max="16384" width="9.3046875" style="97"/>
  </cols>
  <sheetData>
    <row r="1" spans="1:12" s="90" customFormat="1" ht="23.55" customHeight="1">
      <c r="A1" s="14" t="s">
        <v>0</v>
      </c>
      <c r="B1" s="15"/>
      <c r="C1" s="15"/>
      <c r="D1" s="15"/>
      <c r="E1" s="15"/>
      <c r="F1" s="15"/>
      <c r="G1" s="15"/>
      <c r="H1" s="15"/>
      <c r="I1" s="15"/>
      <c r="J1" s="15"/>
    </row>
    <row r="2" spans="1:12" s="90" customFormat="1" ht="23.55" customHeight="1">
      <c r="A2" s="14" t="s">
        <v>1</v>
      </c>
      <c r="B2" s="14"/>
      <c r="C2" s="14"/>
      <c r="D2" s="14"/>
      <c r="E2" s="14"/>
      <c r="F2" s="14"/>
      <c r="G2" s="14"/>
      <c r="H2" s="14"/>
      <c r="I2" s="14"/>
      <c r="J2" s="14"/>
    </row>
    <row r="3" spans="1:12" s="90" customFormat="1" ht="23.55" customHeight="1">
      <c r="A3" s="284" t="s">
        <v>159</v>
      </c>
      <c r="B3" s="284"/>
      <c r="C3" s="284"/>
      <c r="D3" s="284"/>
      <c r="E3" s="284"/>
      <c r="F3" s="284"/>
      <c r="G3" s="284"/>
      <c r="H3" s="284"/>
      <c r="I3" s="284"/>
    </row>
    <row r="4" spans="1:12" s="94" customFormat="1" ht="22.05" customHeight="1">
      <c r="A4" s="91"/>
      <c r="B4" s="92"/>
      <c r="C4" s="91"/>
      <c r="D4" s="91"/>
      <c r="E4" s="91"/>
      <c r="F4" s="91"/>
      <c r="G4" s="93"/>
      <c r="H4" s="91"/>
      <c r="I4" s="93"/>
    </row>
    <row r="5" spans="1:12" s="94" customFormat="1" ht="22.05" customHeight="1">
      <c r="A5" s="91"/>
      <c r="C5" s="276" t="s">
        <v>3</v>
      </c>
      <c r="D5" s="276"/>
      <c r="E5" s="276"/>
      <c r="F5" s="140"/>
      <c r="G5" s="276" t="s">
        <v>4</v>
      </c>
      <c r="H5" s="276"/>
      <c r="I5" s="276"/>
    </row>
    <row r="6" spans="1:12" s="94" customFormat="1" ht="22.05" customHeight="1">
      <c r="A6" s="91"/>
      <c r="B6" s="139"/>
      <c r="C6" s="277" t="s">
        <v>66</v>
      </c>
      <c r="D6" s="277"/>
      <c r="E6" s="277"/>
      <c r="F6" s="21"/>
      <c r="G6" s="277" t="s">
        <v>66</v>
      </c>
      <c r="H6" s="277"/>
      <c r="I6" s="277"/>
    </row>
    <row r="7" spans="1:12" s="94" customFormat="1" ht="22.05" customHeight="1">
      <c r="A7" s="91"/>
      <c r="B7" s="139"/>
      <c r="C7" s="277" t="s">
        <v>5</v>
      </c>
      <c r="D7" s="277"/>
      <c r="E7" s="277"/>
      <c r="F7" s="21"/>
      <c r="G7" s="277" t="s">
        <v>5</v>
      </c>
      <c r="H7" s="277"/>
      <c r="I7" s="277"/>
    </row>
    <row r="8" spans="1:12" s="94" customFormat="1" ht="22.05" customHeight="1">
      <c r="A8" s="91"/>
      <c r="B8" s="139" t="s">
        <v>7</v>
      </c>
      <c r="C8" s="57">
        <v>2565</v>
      </c>
      <c r="D8" s="58"/>
      <c r="E8" s="57">
        <v>2564</v>
      </c>
      <c r="F8" s="58"/>
      <c r="G8" s="57">
        <v>2565</v>
      </c>
      <c r="H8" s="57"/>
      <c r="I8" s="57">
        <v>2564</v>
      </c>
    </row>
    <row r="9" spans="1:12" s="94" customFormat="1" ht="22.05" customHeight="1">
      <c r="A9" s="91"/>
      <c r="B9" s="156"/>
      <c r="C9" s="285" t="s">
        <v>8</v>
      </c>
      <c r="D9" s="285"/>
      <c r="E9" s="285"/>
      <c r="F9" s="285"/>
      <c r="G9" s="285"/>
      <c r="H9" s="285"/>
      <c r="I9" s="285"/>
    </row>
    <row r="10" spans="1:12" ht="22.05" customHeight="1">
      <c r="A10" s="95" t="s">
        <v>160</v>
      </c>
      <c r="B10" s="148"/>
      <c r="C10" s="96"/>
      <c r="D10" s="148"/>
      <c r="E10" s="96"/>
      <c r="F10" s="148"/>
      <c r="G10" s="151"/>
      <c r="H10" s="151"/>
      <c r="I10" s="151"/>
    </row>
    <row r="11" spans="1:12" ht="22.05" customHeight="1">
      <c r="A11" s="151" t="s">
        <v>90</v>
      </c>
      <c r="B11" s="99"/>
      <c r="C11" s="34">
        <v>104917</v>
      </c>
      <c r="D11" s="151"/>
      <c r="E11" s="102">
        <v>-42189</v>
      </c>
      <c r="F11" s="101"/>
      <c r="G11" s="101">
        <v>337807</v>
      </c>
      <c r="H11" s="101"/>
      <c r="I11" s="101">
        <v>73431</v>
      </c>
      <c r="L11" s="267"/>
    </row>
    <row r="12" spans="1:12" ht="22.05" customHeight="1">
      <c r="A12" s="98" t="s">
        <v>161</v>
      </c>
      <c r="B12" s="99"/>
      <c r="C12" s="159"/>
      <c r="D12" s="151"/>
      <c r="E12" s="102"/>
      <c r="F12" s="101"/>
      <c r="G12" s="101"/>
      <c r="H12" s="101"/>
      <c r="I12" s="101"/>
      <c r="L12" s="263"/>
    </row>
    <row r="13" spans="1:12" ht="22.05" customHeight="1">
      <c r="A13" s="151" t="s">
        <v>225</v>
      </c>
      <c r="B13" s="156">
        <v>16</v>
      </c>
      <c r="C13" s="159">
        <v>5610</v>
      </c>
      <c r="D13" s="151"/>
      <c r="E13" s="102">
        <v>13072</v>
      </c>
      <c r="F13" s="101"/>
      <c r="G13" s="101">
        <v>0</v>
      </c>
      <c r="H13" s="101"/>
      <c r="I13" s="153">
        <v>0</v>
      </c>
    </row>
    <row r="14" spans="1:12" ht="22.05" customHeight="1">
      <c r="A14" s="151" t="s">
        <v>82</v>
      </c>
      <c r="B14" s="99"/>
      <c r="C14" s="159">
        <v>48991</v>
      </c>
      <c r="D14" s="151"/>
      <c r="E14" s="102">
        <v>58835</v>
      </c>
      <c r="F14" s="101"/>
      <c r="G14" s="101">
        <v>52869</v>
      </c>
      <c r="H14" s="101"/>
      <c r="I14" s="101">
        <v>71798</v>
      </c>
      <c r="L14" s="264"/>
    </row>
    <row r="15" spans="1:12" ht="22.05" customHeight="1">
      <c r="A15" s="104" t="s">
        <v>162</v>
      </c>
      <c r="B15" s="99"/>
      <c r="C15" s="159">
        <v>6107</v>
      </c>
      <c r="D15" s="151"/>
      <c r="E15" s="102">
        <v>13003</v>
      </c>
      <c r="F15" s="101"/>
      <c r="G15" s="101">
        <v>6107</v>
      </c>
      <c r="H15" s="101"/>
      <c r="I15" s="101">
        <v>6535</v>
      </c>
    </row>
    <row r="16" spans="1:12" ht="22.05" customHeight="1">
      <c r="A16" s="104" t="s">
        <v>163</v>
      </c>
      <c r="B16" s="99"/>
      <c r="C16" s="159">
        <v>302</v>
      </c>
      <c r="D16" s="151"/>
      <c r="E16" s="102">
        <v>299</v>
      </c>
      <c r="F16" s="101"/>
      <c r="G16" s="101">
        <v>302</v>
      </c>
      <c r="H16" s="101"/>
      <c r="I16" s="101">
        <v>299</v>
      </c>
    </row>
    <row r="17" spans="1:13" ht="22.05" customHeight="1">
      <c r="A17" s="151" t="s">
        <v>164</v>
      </c>
      <c r="B17" s="99"/>
      <c r="C17" s="153">
        <v>0</v>
      </c>
      <c r="D17" s="151"/>
      <c r="E17" s="102">
        <v>416</v>
      </c>
      <c r="F17" s="101"/>
      <c r="G17" s="153">
        <v>0</v>
      </c>
      <c r="H17" s="101"/>
      <c r="I17" s="101">
        <v>416</v>
      </c>
    </row>
    <row r="18" spans="1:13" ht="22.05" customHeight="1">
      <c r="A18" s="104" t="s">
        <v>165</v>
      </c>
      <c r="B18" s="99"/>
      <c r="C18" s="153">
        <v>0</v>
      </c>
      <c r="D18" s="151"/>
      <c r="E18" s="102">
        <v>-32896</v>
      </c>
      <c r="F18" s="101"/>
      <c r="G18" s="153">
        <v>0</v>
      </c>
      <c r="H18" s="101"/>
      <c r="I18" s="101">
        <v>-32896</v>
      </c>
    </row>
    <row r="19" spans="1:13" ht="22.05" customHeight="1">
      <c r="A19" s="151" t="s">
        <v>49</v>
      </c>
      <c r="B19" s="156">
        <v>13</v>
      </c>
      <c r="C19" s="159">
        <v>2841</v>
      </c>
      <c r="D19" s="151"/>
      <c r="E19" s="102">
        <v>5276</v>
      </c>
      <c r="F19" s="101"/>
      <c r="G19" s="101">
        <v>1640</v>
      </c>
      <c r="H19" s="101"/>
      <c r="I19" s="101">
        <v>1782</v>
      </c>
    </row>
    <row r="20" spans="1:13" ht="22.05" customHeight="1">
      <c r="A20" s="104" t="s">
        <v>79</v>
      </c>
      <c r="B20" s="99"/>
      <c r="C20" s="159">
        <v>10762</v>
      </c>
      <c r="D20" s="102"/>
      <c r="E20" s="102">
        <v>14432</v>
      </c>
      <c r="F20" s="101"/>
      <c r="G20" s="153">
        <v>0</v>
      </c>
      <c r="H20" s="101"/>
      <c r="I20" s="153">
        <v>0</v>
      </c>
    </row>
    <row r="21" spans="1:13" ht="22.05" customHeight="1">
      <c r="A21" s="151" t="s">
        <v>70</v>
      </c>
      <c r="B21" s="156">
        <v>17</v>
      </c>
      <c r="C21" s="159">
        <v>-5917</v>
      </c>
      <c r="D21" s="101"/>
      <c r="E21" s="102">
        <v>-445</v>
      </c>
      <c r="F21" s="101"/>
      <c r="G21" s="159">
        <v>-5917</v>
      </c>
      <c r="H21" s="101"/>
      <c r="I21" s="102">
        <v>-445</v>
      </c>
    </row>
    <row r="22" spans="1:13" ht="22.05" customHeight="1">
      <c r="A22" s="151" t="s">
        <v>78</v>
      </c>
      <c r="B22" s="99"/>
      <c r="C22" s="159">
        <v>0</v>
      </c>
      <c r="D22" s="101"/>
      <c r="E22" s="102">
        <v>56056</v>
      </c>
      <c r="F22" s="101"/>
      <c r="G22" s="153">
        <v>0</v>
      </c>
      <c r="H22" s="101"/>
      <c r="I22" s="153">
        <v>0</v>
      </c>
    </row>
    <row r="23" spans="1:13" ht="22.05" customHeight="1">
      <c r="A23" s="151" t="s">
        <v>84</v>
      </c>
      <c r="B23" s="99"/>
      <c r="C23" s="159">
        <v>-6237</v>
      </c>
      <c r="D23" s="101"/>
      <c r="E23" s="102">
        <v>-50864</v>
      </c>
      <c r="F23" s="101"/>
      <c r="G23" s="153">
        <v>0</v>
      </c>
      <c r="H23" s="101"/>
      <c r="I23" s="153">
        <v>0</v>
      </c>
    </row>
    <row r="24" spans="1:13" ht="22.05" customHeight="1">
      <c r="A24" s="104" t="s">
        <v>85</v>
      </c>
      <c r="B24" s="156">
        <v>10</v>
      </c>
      <c r="C24" s="159">
        <v>-298806</v>
      </c>
      <c r="D24" s="101"/>
      <c r="E24" s="102">
        <v>-11</v>
      </c>
      <c r="F24" s="101"/>
      <c r="G24" s="101">
        <v>-298806</v>
      </c>
      <c r="H24" s="101"/>
      <c r="I24" s="101">
        <v>-11</v>
      </c>
    </row>
    <row r="25" spans="1:13" s="94" customFormat="1" ht="22.05" customHeight="1">
      <c r="A25" s="104" t="s">
        <v>166</v>
      </c>
      <c r="B25" s="156"/>
      <c r="C25" s="159">
        <v>231.71257999999997</v>
      </c>
      <c r="D25" s="101"/>
      <c r="E25" s="103">
        <v>0</v>
      </c>
      <c r="F25" s="101"/>
      <c r="G25" s="101">
        <v>232</v>
      </c>
      <c r="H25" s="101"/>
      <c r="I25" s="153">
        <v>0</v>
      </c>
      <c r="M25" s="107"/>
    </row>
    <row r="26" spans="1:13" s="94" customFormat="1" ht="22.05" customHeight="1">
      <c r="A26" s="104" t="s">
        <v>167</v>
      </c>
      <c r="B26" s="156"/>
      <c r="C26" s="159">
        <v>247.3691</v>
      </c>
      <c r="D26" s="101"/>
      <c r="E26" s="103">
        <v>0</v>
      </c>
      <c r="F26" s="101"/>
      <c r="G26" s="153">
        <v>0</v>
      </c>
      <c r="H26" s="101"/>
      <c r="I26" s="153">
        <v>0</v>
      </c>
      <c r="K26" s="266"/>
      <c r="M26" s="107"/>
    </row>
    <row r="27" spans="1:13" ht="22.05" customHeight="1">
      <c r="A27" s="151" t="s">
        <v>168</v>
      </c>
      <c r="B27" s="139">
        <v>16</v>
      </c>
      <c r="C27" s="159">
        <v>140478</v>
      </c>
      <c r="D27" s="101"/>
      <c r="E27" s="103">
        <v>0</v>
      </c>
      <c r="F27" s="101"/>
      <c r="G27" s="101">
        <v>-55479</v>
      </c>
      <c r="H27" s="101"/>
      <c r="I27" s="153">
        <v>0</v>
      </c>
      <c r="K27" s="265"/>
    </row>
    <row r="28" spans="1:13" ht="22.05" customHeight="1">
      <c r="A28" s="151" t="s">
        <v>169</v>
      </c>
      <c r="B28" s="99"/>
      <c r="C28" s="159">
        <v>-31873</v>
      </c>
      <c r="D28" s="102"/>
      <c r="E28" s="102">
        <v>-24572</v>
      </c>
      <c r="F28" s="101"/>
      <c r="G28" s="101">
        <v>-41958</v>
      </c>
      <c r="H28" s="101"/>
      <c r="I28" s="101">
        <v>-132053</v>
      </c>
      <c r="K28" s="263"/>
    </row>
    <row r="29" spans="1:13" ht="22.05" customHeight="1">
      <c r="A29" s="151" t="s">
        <v>170</v>
      </c>
      <c r="B29" s="99"/>
      <c r="C29" s="159">
        <v>-40552</v>
      </c>
      <c r="D29" s="101"/>
      <c r="E29" s="105">
        <v>-13496</v>
      </c>
      <c r="F29" s="101"/>
      <c r="G29" s="105">
        <v>-40552</v>
      </c>
      <c r="H29" s="101"/>
      <c r="I29" s="105">
        <v>-24937</v>
      </c>
      <c r="K29" s="263"/>
    </row>
    <row r="30" spans="1:13" ht="22.05" customHeight="1">
      <c r="A30" s="106"/>
      <c r="B30" s="99"/>
      <c r="C30" s="109">
        <f>SUM(C11:C29)</f>
        <v>-62897.918320000012</v>
      </c>
      <c r="D30" s="101"/>
      <c r="E30" s="261">
        <f>SUM(E11:E29)</f>
        <v>-3084</v>
      </c>
      <c r="F30" s="101"/>
      <c r="G30" s="109">
        <f>SUM(G11:G29)</f>
        <v>-43755</v>
      </c>
      <c r="H30" s="101"/>
      <c r="I30" s="108">
        <f>SUM(I11:I29)</f>
        <v>-36081</v>
      </c>
      <c r="K30" s="264"/>
    </row>
    <row r="31" spans="1:13" ht="22.05" customHeight="1">
      <c r="A31" s="98" t="s">
        <v>171</v>
      </c>
      <c r="B31" s="99"/>
      <c r="C31" s="101"/>
      <c r="D31" s="101"/>
      <c r="E31" s="262"/>
      <c r="F31" s="101"/>
      <c r="G31" s="101"/>
      <c r="H31" s="101"/>
      <c r="I31" s="101"/>
    </row>
    <row r="32" spans="1:13" ht="22.05" customHeight="1">
      <c r="A32" s="151" t="s">
        <v>172</v>
      </c>
      <c r="B32" s="99"/>
      <c r="C32" s="101">
        <v>5659</v>
      </c>
      <c r="D32" s="105"/>
      <c r="E32" s="105">
        <v>39533</v>
      </c>
      <c r="F32" s="100"/>
      <c r="G32" s="101">
        <v>708</v>
      </c>
      <c r="H32" s="101"/>
      <c r="I32" s="101">
        <v>29856</v>
      </c>
    </row>
    <row r="33" spans="1:10" ht="22.05" customHeight="1">
      <c r="A33" s="151" t="s">
        <v>16</v>
      </c>
      <c r="B33" s="99"/>
      <c r="C33" s="101">
        <v>-72457</v>
      </c>
      <c r="D33" s="105"/>
      <c r="E33" s="105">
        <v>-337226</v>
      </c>
      <c r="F33" s="100"/>
      <c r="G33" s="101">
        <v>-71590</v>
      </c>
      <c r="H33" s="101"/>
      <c r="I33" s="101">
        <v>131665</v>
      </c>
    </row>
    <row r="34" spans="1:10" ht="22.05" customHeight="1">
      <c r="A34" s="110" t="s">
        <v>17</v>
      </c>
      <c r="B34" s="111"/>
      <c r="C34" s="101">
        <v>26200</v>
      </c>
      <c r="D34" s="105"/>
      <c r="E34" s="105">
        <v>105609</v>
      </c>
      <c r="F34" s="100"/>
      <c r="G34" s="101">
        <v>26200</v>
      </c>
      <c r="H34" s="101"/>
      <c r="I34" s="101">
        <v>115783</v>
      </c>
    </row>
    <row r="35" spans="1:10" ht="22.05" customHeight="1">
      <c r="A35" s="151" t="s">
        <v>173</v>
      </c>
      <c r="B35" s="99"/>
      <c r="C35" s="105">
        <v>-106279</v>
      </c>
      <c r="D35" s="101"/>
      <c r="E35" s="101">
        <v>274293</v>
      </c>
      <c r="F35" s="100"/>
      <c r="G35" s="101">
        <v>-172958</v>
      </c>
      <c r="H35" s="101"/>
      <c r="I35" s="105">
        <v>210201</v>
      </c>
    </row>
    <row r="36" spans="1:10" ht="22.05" customHeight="1">
      <c r="A36" s="151" t="s">
        <v>174</v>
      </c>
      <c r="B36" s="99"/>
      <c r="C36" s="101">
        <v>31634</v>
      </c>
      <c r="D36" s="101"/>
      <c r="E36" s="101">
        <v>-2300</v>
      </c>
      <c r="F36" s="100"/>
      <c r="G36" s="101">
        <v>29024</v>
      </c>
      <c r="H36" s="100"/>
      <c r="I36" s="101">
        <v>-165</v>
      </c>
    </row>
    <row r="37" spans="1:10" ht="22.05" customHeight="1">
      <c r="A37" s="151" t="s">
        <v>32</v>
      </c>
      <c r="B37" s="99"/>
      <c r="C37" s="43">
        <v>289</v>
      </c>
      <c r="D37" s="112"/>
      <c r="E37" s="101">
        <v>-345</v>
      </c>
      <c r="F37" s="101"/>
      <c r="G37" s="101">
        <v>266</v>
      </c>
      <c r="H37" s="101"/>
      <c r="I37" s="153">
        <v>0</v>
      </c>
    </row>
    <row r="38" spans="1:10" ht="22.05" customHeight="1">
      <c r="A38" s="151" t="s">
        <v>43</v>
      </c>
      <c r="B38" s="99"/>
      <c r="C38" s="43">
        <v>-77051</v>
      </c>
      <c r="D38" s="112"/>
      <c r="E38" s="101">
        <v>-28862</v>
      </c>
      <c r="F38" s="101"/>
      <c r="G38" s="101">
        <v>-46668</v>
      </c>
      <c r="H38" s="101"/>
      <c r="I38" s="105">
        <v>41652</v>
      </c>
    </row>
    <row r="39" spans="1:10" ht="22.05" customHeight="1">
      <c r="A39" s="151" t="s">
        <v>175</v>
      </c>
      <c r="B39" s="156">
        <v>13</v>
      </c>
      <c r="C39" s="155">
        <v>-3203</v>
      </c>
      <c r="D39" s="101"/>
      <c r="E39" s="103">
        <v>0</v>
      </c>
      <c r="F39" s="100"/>
      <c r="G39" s="239">
        <v>-3203</v>
      </c>
      <c r="H39" s="100"/>
      <c r="I39" s="103">
        <v>0</v>
      </c>
    </row>
    <row r="40" spans="1:10" ht="22.05" customHeight="1">
      <c r="A40" s="151" t="s">
        <v>226</v>
      </c>
      <c r="B40" s="99"/>
      <c r="C40" s="109">
        <f>SUM(C30:C39)</f>
        <v>-258105.91832</v>
      </c>
      <c r="D40" s="101"/>
      <c r="E40" s="240">
        <f>SUM(E30:E39)</f>
        <v>47618</v>
      </c>
      <c r="F40" s="101"/>
      <c r="G40" s="109">
        <f>SUM(G30:G39)</f>
        <v>-281976</v>
      </c>
      <c r="H40" s="101"/>
      <c r="I40" s="240">
        <f>SUM(I30:I39)</f>
        <v>492911</v>
      </c>
    </row>
    <row r="41" spans="1:10" ht="22.05" customHeight="1">
      <c r="A41" s="151" t="s">
        <v>176</v>
      </c>
      <c r="B41" s="99"/>
      <c r="C41" s="101">
        <v>16655</v>
      </c>
      <c r="D41" s="101"/>
      <c r="E41" s="102">
        <v>45153</v>
      </c>
      <c r="F41" s="101"/>
      <c r="G41" s="101">
        <v>16655</v>
      </c>
      <c r="H41" s="101"/>
      <c r="I41" s="101">
        <v>56594</v>
      </c>
    </row>
    <row r="42" spans="1:10" ht="22.05" customHeight="1">
      <c r="A42" s="151" t="s">
        <v>177</v>
      </c>
      <c r="B42" s="99"/>
      <c r="C42" s="101">
        <v>-54766</v>
      </c>
      <c r="D42" s="101"/>
      <c r="E42" s="101">
        <v>-56663</v>
      </c>
      <c r="F42" s="101"/>
      <c r="G42" s="101">
        <v>-58831</v>
      </c>
      <c r="H42" s="101"/>
      <c r="I42" s="101">
        <v>-70915</v>
      </c>
    </row>
    <row r="43" spans="1:10" ht="22.05" customHeight="1">
      <c r="A43" s="151" t="s">
        <v>178</v>
      </c>
      <c r="B43" s="99"/>
      <c r="C43" s="101">
        <v>13762</v>
      </c>
      <c r="D43" s="101"/>
      <c r="E43" s="101">
        <v>9777</v>
      </c>
      <c r="F43" s="101"/>
      <c r="G43" s="101">
        <v>13762</v>
      </c>
      <c r="H43" s="101"/>
      <c r="I43" s="101">
        <v>7841</v>
      </c>
    </row>
    <row r="44" spans="1:10" ht="22.05" customHeight="1">
      <c r="A44" s="151" t="s">
        <v>179</v>
      </c>
      <c r="B44" s="99"/>
      <c r="C44" s="152">
        <v>-5084</v>
      </c>
      <c r="D44" s="101"/>
      <c r="E44" s="101">
        <v>-16550</v>
      </c>
      <c r="F44" s="101"/>
      <c r="G44" s="152">
        <v>-5084</v>
      </c>
      <c r="H44" s="101"/>
      <c r="I44" s="152">
        <v>-2896</v>
      </c>
    </row>
    <row r="45" spans="1:10" ht="22.05" customHeight="1">
      <c r="A45" s="91" t="s">
        <v>227</v>
      </c>
      <c r="B45" s="99"/>
      <c r="C45" s="115">
        <f>SUM(C40:C44)</f>
        <v>-287538.91832</v>
      </c>
      <c r="D45" s="114"/>
      <c r="E45" s="113">
        <f>SUM(E40:E44)</f>
        <v>29335</v>
      </c>
      <c r="F45" s="114"/>
      <c r="G45" s="115">
        <f>SUM(G40:G44)</f>
        <v>-315474</v>
      </c>
      <c r="H45" s="114"/>
      <c r="I45" s="113">
        <f>SUM(I40:I44)</f>
        <v>483535</v>
      </c>
    </row>
    <row r="46" spans="1:10" ht="22.05" customHeight="1">
      <c r="C46" s="1"/>
      <c r="D46" s="118"/>
      <c r="E46" s="119"/>
      <c r="F46" s="118"/>
      <c r="G46" s="1"/>
      <c r="H46" s="118"/>
      <c r="I46" s="1"/>
    </row>
    <row r="47" spans="1:10" ht="22.05" customHeight="1">
      <c r="A47" s="14" t="s">
        <v>0</v>
      </c>
      <c r="B47" s="15"/>
      <c r="C47" s="15"/>
      <c r="D47" s="15"/>
      <c r="E47" s="15"/>
      <c r="F47" s="15"/>
      <c r="G47" s="15"/>
      <c r="H47" s="15"/>
      <c r="I47" s="15"/>
      <c r="J47" s="15"/>
    </row>
    <row r="48" spans="1:10" ht="22.05" customHeight="1">
      <c r="A48" s="14" t="s">
        <v>1</v>
      </c>
      <c r="B48" s="14"/>
      <c r="C48" s="14"/>
      <c r="D48" s="14"/>
      <c r="E48" s="14"/>
      <c r="F48" s="14"/>
      <c r="G48" s="14"/>
      <c r="H48" s="14"/>
      <c r="I48" s="14"/>
      <c r="J48" s="14"/>
    </row>
    <row r="49" spans="1:10" ht="22.05" customHeight="1">
      <c r="A49" s="284" t="s">
        <v>159</v>
      </c>
      <c r="B49" s="284"/>
      <c r="C49" s="284"/>
      <c r="D49" s="284"/>
      <c r="E49" s="284"/>
      <c r="F49" s="284"/>
      <c r="G49" s="284"/>
      <c r="H49" s="284"/>
      <c r="I49" s="284"/>
      <c r="J49" s="90"/>
    </row>
    <row r="50" spans="1:10" ht="22.05" customHeight="1">
      <c r="A50" s="120"/>
      <c r="B50" s="121"/>
      <c r="C50" s="120"/>
      <c r="D50" s="120"/>
      <c r="E50" s="120"/>
      <c r="F50" s="120"/>
      <c r="G50" s="122"/>
      <c r="H50" s="120"/>
      <c r="I50" s="122"/>
    </row>
    <row r="51" spans="1:10" s="94" customFormat="1" ht="22.05" customHeight="1">
      <c r="A51" s="91"/>
      <c r="C51" s="276" t="s">
        <v>3</v>
      </c>
      <c r="D51" s="276"/>
      <c r="E51" s="276"/>
      <c r="F51" s="140"/>
      <c r="G51" s="276" t="s">
        <v>4</v>
      </c>
      <c r="H51" s="276"/>
      <c r="I51" s="276"/>
    </row>
    <row r="52" spans="1:10" s="94" customFormat="1" ht="22.05" customHeight="1">
      <c r="A52" s="91"/>
      <c r="B52" s="139"/>
      <c r="C52" s="277" t="s">
        <v>66</v>
      </c>
      <c r="D52" s="277"/>
      <c r="E52" s="277"/>
      <c r="F52" s="21"/>
      <c r="G52" s="277" t="s">
        <v>66</v>
      </c>
      <c r="H52" s="277"/>
      <c r="I52" s="277"/>
    </row>
    <row r="53" spans="1:10" s="94" customFormat="1" ht="22.05" customHeight="1">
      <c r="A53" s="91"/>
      <c r="B53" s="139"/>
      <c r="C53" s="277" t="s">
        <v>5</v>
      </c>
      <c r="D53" s="277"/>
      <c r="E53" s="277"/>
      <c r="F53" s="21"/>
      <c r="G53" s="277" t="s">
        <v>5</v>
      </c>
      <c r="H53" s="277"/>
      <c r="I53" s="277"/>
    </row>
    <row r="54" spans="1:10" s="94" customFormat="1" ht="22.05" customHeight="1">
      <c r="A54" s="91"/>
      <c r="B54" s="139" t="s">
        <v>7</v>
      </c>
      <c r="C54" s="57">
        <v>2565</v>
      </c>
      <c r="D54" s="58"/>
      <c r="E54" s="57">
        <v>2564</v>
      </c>
      <c r="F54" s="58"/>
      <c r="G54" s="57">
        <v>2565</v>
      </c>
      <c r="H54" s="57"/>
      <c r="I54" s="57">
        <v>2564</v>
      </c>
    </row>
    <row r="55" spans="1:10" s="94" customFormat="1" ht="22.05" customHeight="1">
      <c r="B55" s="139"/>
      <c r="C55" s="285" t="s">
        <v>8</v>
      </c>
      <c r="D55" s="285"/>
      <c r="E55" s="285"/>
      <c r="F55" s="285"/>
      <c r="G55" s="285"/>
      <c r="H55" s="285"/>
      <c r="I55" s="285"/>
    </row>
    <row r="56" spans="1:10" s="124" customFormat="1" ht="22.05" customHeight="1">
      <c r="A56" s="95" t="s">
        <v>180</v>
      </c>
      <c r="B56" s="148"/>
      <c r="C56" s="123"/>
      <c r="D56" s="151"/>
      <c r="E56" s="123"/>
      <c r="F56" s="151"/>
      <c r="G56" s="123"/>
      <c r="H56" s="151"/>
      <c r="I56" s="123"/>
    </row>
    <row r="57" spans="1:10" s="124" customFormat="1" ht="22.05" customHeight="1">
      <c r="A57" s="151" t="s">
        <v>181</v>
      </c>
      <c r="B57" s="99"/>
      <c r="C57" s="126">
        <v>0</v>
      </c>
      <c r="D57" s="101"/>
      <c r="E57" s="25">
        <v>-475000</v>
      </c>
      <c r="F57" s="151"/>
      <c r="G57" s="43">
        <v>0</v>
      </c>
      <c r="H57" s="151"/>
      <c r="I57" s="25">
        <v>-475000</v>
      </c>
    </row>
    <row r="58" spans="1:10" s="94" customFormat="1" ht="22.05" customHeight="1">
      <c r="A58" s="104" t="s">
        <v>182</v>
      </c>
      <c r="B58" s="92"/>
      <c r="C58" s="126">
        <v>482323</v>
      </c>
      <c r="D58" s="101"/>
      <c r="E58" s="153">
        <v>0</v>
      </c>
      <c r="G58" s="43">
        <v>482323</v>
      </c>
      <c r="I58" s="153">
        <v>0</v>
      </c>
      <c r="J58" s="129"/>
    </row>
    <row r="59" spans="1:10" s="124" customFormat="1" ht="22.05" customHeight="1">
      <c r="A59" s="125" t="s">
        <v>183</v>
      </c>
      <c r="B59" s="99"/>
      <c r="C59" s="101">
        <v>-107870</v>
      </c>
      <c r="D59" s="101"/>
      <c r="E59" s="25">
        <v>-53987</v>
      </c>
      <c r="F59" s="151"/>
      <c r="G59" s="43">
        <v>-1875</v>
      </c>
      <c r="H59" s="151"/>
      <c r="I59" s="153">
        <v>0</v>
      </c>
    </row>
    <row r="60" spans="1:10" s="124" customFormat="1" ht="22.05" customHeight="1">
      <c r="A60" s="125" t="s">
        <v>184</v>
      </c>
      <c r="B60" s="99"/>
      <c r="C60" s="101">
        <v>23911</v>
      </c>
      <c r="D60" s="101"/>
      <c r="E60" s="126">
        <v>0</v>
      </c>
      <c r="F60" s="151"/>
      <c r="G60" s="162">
        <v>0</v>
      </c>
      <c r="H60" s="151"/>
      <c r="I60" s="153">
        <v>0</v>
      </c>
    </row>
    <row r="61" spans="1:10" s="94" customFormat="1" ht="22.05" customHeight="1">
      <c r="A61" s="104" t="s">
        <v>185</v>
      </c>
      <c r="B61" s="92"/>
      <c r="C61" s="126">
        <v>0</v>
      </c>
      <c r="D61" s="101"/>
      <c r="E61" s="153">
        <v>0</v>
      </c>
      <c r="F61" s="101"/>
      <c r="G61" s="43">
        <v>300000</v>
      </c>
      <c r="H61" s="101"/>
      <c r="I61" s="153">
        <v>0</v>
      </c>
      <c r="J61" s="129"/>
    </row>
    <row r="62" spans="1:10" s="124" customFormat="1" ht="22.05" customHeight="1">
      <c r="A62" s="125" t="s">
        <v>186</v>
      </c>
      <c r="B62" s="99"/>
      <c r="C62" s="101">
        <v>11123</v>
      </c>
      <c r="D62" s="101"/>
      <c r="E62" s="43">
        <v>18743</v>
      </c>
      <c r="F62" s="101"/>
      <c r="G62" s="43">
        <v>11123</v>
      </c>
      <c r="H62" s="101"/>
      <c r="I62" s="154">
        <v>18743</v>
      </c>
    </row>
    <row r="63" spans="1:10" s="124" customFormat="1" ht="22.05" customHeight="1">
      <c r="A63" s="151" t="s">
        <v>187</v>
      </c>
      <c r="B63" s="99"/>
      <c r="C63" s="126">
        <v>0</v>
      </c>
      <c r="D63" s="101"/>
      <c r="E63" s="25">
        <v>-231360</v>
      </c>
      <c r="F63" s="151"/>
      <c r="G63" s="153">
        <v>0</v>
      </c>
      <c r="H63" s="151"/>
      <c r="I63" s="154">
        <v>-231360</v>
      </c>
    </row>
    <row r="64" spans="1:10" s="124" customFormat="1" ht="22.05" customHeight="1">
      <c r="A64" s="151" t="s">
        <v>188</v>
      </c>
      <c r="B64" s="99"/>
      <c r="C64" s="126">
        <v>0</v>
      </c>
      <c r="D64" s="101"/>
      <c r="E64" s="25">
        <v>645621</v>
      </c>
      <c r="F64" s="151"/>
      <c r="G64" s="153">
        <v>0</v>
      </c>
      <c r="H64" s="151"/>
      <c r="I64" s="153">
        <v>0</v>
      </c>
    </row>
    <row r="65" spans="1:10" s="94" customFormat="1" ht="22.05" customHeight="1">
      <c r="A65" s="104" t="s">
        <v>189</v>
      </c>
      <c r="B65" s="139">
        <v>16</v>
      </c>
      <c r="C65" s="126">
        <v>455273</v>
      </c>
      <c r="D65" s="101"/>
      <c r="E65" s="153">
        <v>0</v>
      </c>
      <c r="G65" s="43">
        <v>490188</v>
      </c>
      <c r="I65" s="153">
        <v>0</v>
      </c>
      <c r="J65" s="129"/>
    </row>
    <row r="66" spans="1:10" s="124" customFormat="1" ht="22.05" customHeight="1">
      <c r="A66" s="151" t="s">
        <v>190</v>
      </c>
      <c r="B66" s="99"/>
      <c r="C66" s="126">
        <v>3299</v>
      </c>
      <c r="D66" s="101"/>
      <c r="E66" s="25">
        <v>177</v>
      </c>
      <c r="F66" s="101"/>
      <c r="G66" s="43">
        <v>369914</v>
      </c>
      <c r="H66" s="101"/>
      <c r="I66" s="101">
        <v>177</v>
      </c>
    </row>
    <row r="67" spans="1:10" s="124" customFormat="1" ht="22.05" customHeight="1">
      <c r="A67" s="151" t="s">
        <v>191</v>
      </c>
      <c r="B67" s="99"/>
      <c r="C67" s="101">
        <v>-37525</v>
      </c>
      <c r="D67" s="101"/>
      <c r="E67" s="25">
        <v>-8485</v>
      </c>
      <c r="F67" s="101"/>
      <c r="G67" s="43">
        <v>-12582</v>
      </c>
      <c r="H67" s="101"/>
      <c r="I67" s="101">
        <v>-8068</v>
      </c>
    </row>
    <row r="68" spans="1:10" s="124" customFormat="1" ht="22.05" customHeight="1">
      <c r="A68" s="125" t="s">
        <v>192</v>
      </c>
      <c r="B68" s="127"/>
      <c r="C68" s="101">
        <v>73840</v>
      </c>
      <c r="D68" s="100"/>
      <c r="E68" s="25">
        <v>79020</v>
      </c>
      <c r="F68" s="101"/>
      <c r="G68" s="43">
        <v>41958</v>
      </c>
      <c r="H68" s="101"/>
      <c r="I68" s="101">
        <v>132053</v>
      </c>
    </row>
    <row r="69" spans="1:10" s="124" customFormat="1" ht="22.05" customHeight="1">
      <c r="A69" s="91" t="s">
        <v>193</v>
      </c>
      <c r="B69" s="99"/>
      <c r="C69" s="38">
        <f>SUM(C57:C68)</f>
        <v>904374</v>
      </c>
      <c r="D69" s="114"/>
      <c r="E69" s="38">
        <f>SUM(E57:E68)</f>
        <v>-25271</v>
      </c>
      <c r="F69" s="114"/>
      <c r="G69" s="38">
        <f>SUM(G57:G68)</f>
        <v>1681049</v>
      </c>
      <c r="H69" s="114"/>
      <c r="I69" s="38">
        <f>SUM(I57:I68)</f>
        <v>-563455</v>
      </c>
    </row>
    <row r="70" spans="1:10" s="124" customFormat="1" ht="22.05" customHeight="1">
      <c r="A70" s="91"/>
      <c r="B70" s="148"/>
      <c r="C70" s="101"/>
      <c r="D70" s="101"/>
      <c r="E70" s="101"/>
      <c r="F70" s="101"/>
      <c r="G70" s="101"/>
      <c r="H70" s="101"/>
      <c r="I70" s="101"/>
    </row>
    <row r="71" spans="1:10" s="124" customFormat="1" ht="22.05" customHeight="1">
      <c r="A71" s="95" t="s">
        <v>194</v>
      </c>
      <c r="B71" s="148"/>
      <c r="C71" s="101"/>
      <c r="D71" s="101"/>
      <c r="E71" s="101"/>
      <c r="F71" s="101"/>
      <c r="G71" s="129"/>
      <c r="H71" s="101"/>
      <c r="I71" s="101"/>
    </row>
    <row r="72" spans="1:10" s="124" customFormat="1" ht="22.05" customHeight="1">
      <c r="A72" s="151" t="s">
        <v>195</v>
      </c>
      <c r="B72" s="128"/>
      <c r="C72" s="158">
        <v>0</v>
      </c>
      <c r="D72" s="101"/>
      <c r="E72" s="101">
        <v>-50000</v>
      </c>
      <c r="F72" s="101"/>
      <c r="G72" s="153">
        <v>0</v>
      </c>
      <c r="H72" s="101"/>
      <c r="I72" s="25">
        <v>0</v>
      </c>
    </row>
    <row r="73" spans="1:10" s="124" customFormat="1" ht="22.05" customHeight="1">
      <c r="A73" s="151" t="s">
        <v>196</v>
      </c>
      <c r="B73" s="128"/>
      <c r="C73" s="157">
        <v>0</v>
      </c>
      <c r="D73" s="101"/>
      <c r="E73" s="25">
        <v>49584</v>
      </c>
      <c r="F73" s="101"/>
      <c r="G73" s="25">
        <v>0</v>
      </c>
      <c r="H73" s="101"/>
      <c r="I73" s="25">
        <v>0</v>
      </c>
    </row>
    <row r="74" spans="1:10" s="124" customFormat="1" ht="22.05" customHeight="1">
      <c r="A74" s="151" t="s">
        <v>197</v>
      </c>
      <c r="B74" s="156"/>
      <c r="C74" s="160">
        <v>0</v>
      </c>
      <c r="D74" s="129"/>
      <c r="E74" s="153">
        <v>0</v>
      </c>
      <c r="F74" s="129"/>
      <c r="G74" s="43">
        <v>-687655</v>
      </c>
      <c r="H74" s="129"/>
      <c r="I74" s="101">
        <v>-86800</v>
      </c>
    </row>
    <row r="75" spans="1:10" s="94" customFormat="1" ht="22.05" customHeight="1">
      <c r="A75" s="104" t="s">
        <v>198</v>
      </c>
      <c r="B75" s="128"/>
      <c r="C75" s="157">
        <v>0</v>
      </c>
      <c r="D75" s="101"/>
      <c r="E75" s="153">
        <v>0</v>
      </c>
      <c r="F75" s="101"/>
      <c r="G75" s="43">
        <v>138090</v>
      </c>
      <c r="H75" s="101"/>
      <c r="I75" s="101">
        <v>63500</v>
      </c>
      <c r="J75" s="129"/>
    </row>
    <row r="76" spans="1:10" s="124" customFormat="1" ht="22.05" customHeight="1">
      <c r="A76" s="151" t="s">
        <v>199</v>
      </c>
      <c r="B76" s="128"/>
      <c r="C76" s="101">
        <v>-300000</v>
      </c>
      <c r="D76" s="101"/>
      <c r="E76" s="153">
        <v>0</v>
      </c>
      <c r="F76" s="101"/>
      <c r="G76" s="43">
        <v>-300000</v>
      </c>
      <c r="H76" s="101"/>
      <c r="I76" s="153">
        <v>0</v>
      </c>
    </row>
    <row r="77" spans="1:10" s="124" customFormat="1" ht="22.05" customHeight="1">
      <c r="A77" s="151" t="s">
        <v>200</v>
      </c>
      <c r="B77" s="128"/>
      <c r="C77" s="126">
        <v>0</v>
      </c>
      <c r="D77" s="101"/>
      <c r="E77" s="25">
        <v>300000</v>
      </c>
      <c r="F77" s="101"/>
      <c r="G77" s="43">
        <v>0</v>
      </c>
      <c r="H77" s="101"/>
      <c r="I77" s="101">
        <v>300000</v>
      </c>
    </row>
    <row r="78" spans="1:10" s="124" customFormat="1" ht="22.05" customHeight="1">
      <c r="A78" s="151" t="s">
        <v>201</v>
      </c>
      <c r="B78" s="128"/>
      <c r="C78" s="101">
        <v>-340000</v>
      </c>
      <c r="D78" s="101"/>
      <c r="E78" s="25">
        <v>-400000</v>
      </c>
      <c r="F78" s="101"/>
      <c r="G78" s="43">
        <v>-340000</v>
      </c>
      <c r="H78" s="101"/>
      <c r="I78" s="101">
        <v>-400000</v>
      </c>
    </row>
    <row r="79" spans="1:10" s="124" customFormat="1" ht="22.05" customHeight="1">
      <c r="A79" s="151" t="s">
        <v>202</v>
      </c>
      <c r="B79" s="129"/>
      <c r="C79" s="126">
        <v>0</v>
      </c>
      <c r="D79" s="101"/>
      <c r="E79" s="43">
        <v>366800</v>
      </c>
      <c r="F79" s="101"/>
      <c r="G79" s="153">
        <v>0</v>
      </c>
      <c r="H79" s="101"/>
      <c r="I79" s="101">
        <v>366800</v>
      </c>
    </row>
    <row r="80" spans="1:10" s="124" customFormat="1" ht="22.05" customHeight="1">
      <c r="A80" s="151" t="s">
        <v>203</v>
      </c>
      <c r="B80" s="99"/>
      <c r="C80" s="161">
        <v>-2015</v>
      </c>
      <c r="D80" s="129"/>
      <c r="E80" s="101">
        <v>-4443</v>
      </c>
      <c r="F80" s="101"/>
      <c r="G80" s="43">
        <v>-2015</v>
      </c>
      <c r="H80" s="101"/>
      <c r="I80" s="101">
        <v>-421</v>
      </c>
    </row>
    <row r="81" spans="1:9" s="124" customFormat="1" ht="22.05" customHeight="1">
      <c r="A81" s="104" t="s">
        <v>204</v>
      </c>
      <c r="B81" s="145">
        <v>21</v>
      </c>
      <c r="C81" s="101">
        <v>-172926</v>
      </c>
      <c r="D81" s="130"/>
      <c r="E81" s="43">
        <v>-172926</v>
      </c>
      <c r="F81" s="94"/>
      <c r="G81" s="43">
        <v>-172926</v>
      </c>
      <c r="H81" s="94"/>
      <c r="I81" s="101">
        <v>-172926</v>
      </c>
    </row>
    <row r="82" spans="1:9" s="124" customFormat="1" ht="22.05" customHeight="1">
      <c r="A82" s="91" t="s">
        <v>205</v>
      </c>
      <c r="B82" s="99"/>
      <c r="C82" s="38">
        <f>SUM(C72:C81)</f>
        <v>-814941</v>
      </c>
      <c r="D82" s="114"/>
      <c r="E82" s="113">
        <f>SUM(E72:E81)</f>
        <v>89015</v>
      </c>
      <c r="F82" s="114"/>
      <c r="G82" s="38">
        <f>SUM(G72:G81)</f>
        <v>-1364506</v>
      </c>
      <c r="H82" s="114"/>
      <c r="I82" s="113">
        <f>SUM(I72:I81)</f>
        <v>70153</v>
      </c>
    </row>
    <row r="83" spans="1:9" s="124" customFormat="1" ht="22.05" customHeight="1">
      <c r="A83" s="91"/>
      <c r="B83" s="99"/>
      <c r="C83" s="101"/>
      <c r="D83" s="101"/>
      <c r="E83" s="101"/>
      <c r="F83" s="101"/>
      <c r="G83" s="101"/>
      <c r="H83" s="101"/>
      <c r="I83" s="101"/>
    </row>
    <row r="84" spans="1:9" s="124" customFormat="1" ht="22.05" customHeight="1">
      <c r="A84" s="151" t="s">
        <v>224</v>
      </c>
      <c r="B84" s="148"/>
      <c r="C84" s="101"/>
      <c r="D84" s="101"/>
      <c r="E84" s="101"/>
      <c r="F84" s="101"/>
      <c r="G84" s="101"/>
      <c r="H84" s="101"/>
      <c r="I84" s="101"/>
    </row>
    <row r="85" spans="1:9" s="124" customFormat="1" ht="22.05" customHeight="1">
      <c r="A85" s="106" t="s">
        <v>206</v>
      </c>
      <c r="B85" s="99"/>
      <c r="C85" s="132">
        <f>SUM(C45,C69,C82)</f>
        <v>-198105.91831999994</v>
      </c>
      <c r="D85" s="132"/>
      <c r="E85" s="132">
        <f>SUM(E45,E69,E82)</f>
        <v>93079</v>
      </c>
      <c r="F85" s="132"/>
      <c r="G85" s="132">
        <f>SUM(G45,G69,G82)</f>
        <v>1069</v>
      </c>
      <c r="H85" s="132"/>
      <c r="I85" s="132">
        <f>SUM(I45,I69,I82)</f>
        <v>-9767</v>
      </c>
    </row>
    <row r="86" spans="1:9" s="124" customFormat="1" ht="22.05" customHeight="1">
      <c r="A86" s="151" t="s">
        <v>95</v>
      </c>
      <c r="B86" s="99"/>
      <c r="C86" s="131">
        <v>13919</v>
      </c>
      <c r="D86" s="101"/>
      <c r="E86" s="131">
        <v>31545</v>
      </c>
      <c r="F86" s="101"/>
      <c r="G86" s="153">
        <v>0</v>
      </c>
      <c r="H86" s="101"/>
      <c r="I86" s="153">
        <v>0</v>
      </c>
    </row>
    <row r="87" spans="1:9" s="124" customFormat="1" ht="22.05" customHeight="1">
      <c r="A87" s="91" t="s">
        <v>224</v>
      </c>
      <c r="B87" s="99"/>
      <c r="C87" s="133">
        <f>SUM(C85:C86)</f>
        <v>-184186.91831999994</v>
      </c>
      <c r="D87" s="114"/>
      <c r="E87" s="133">
        <f>SUM(E85:E86)</f>
        <v>124624</v>
      </c>
      <c r="F87" s="114"/>
      <c r="G87" s="133">
        <f>SUM(G85:G86)</f>
        <v>1069</v>
      </c>
      <c r="H87" s="114"/>
      <c r="I87" s="133">
        <f>SUM(I85:I86)</f>
        <v>-9767</v>
      </c>
    </row>
    <row r="88" spans="1:9" s="124" customFormat="1" ht="22.05" customHeight="1">
      <c r="A88" s="151" t="s">
        <v>207</v>
      </c>
      <c r="B88" s="148"/>
      <c r="C88" s="34">
        <v>197259</v>
      </c>
      <c r="D88" s="101"/>
      <c r="E88" s="102">
        <v>72635</v>
      </c>
      <c r="F88" s="101"/>
      <c r="G88" s="102">
        <v>8476</v>
      </c>
      <c r="H88" s="101"/>
      <c r="I88" s="102">
        <v>18243</v>
      </c>
    </row>
    <row r="89" spans="1:9" s="124" customFormat="1" ht="22.05" customHeight="1" thickBot="1">
      <c r="A89" s="91" t="s">
        <v>208</v>
      </c>
      <c r="B89" s="99"/>
      <c r="C89" s="134">
        <f>SUM(C87:C88)</f>
        <v>13072.081680000061</v>
      </c>
      <c r="D89" s="114"/>
      <c r="E89" s="134">
        <f>SUM(E87:E88)</f>
        <v>197259</v>
      </c>
      <c r="F89" s="114"/>
      <c r="G89" s="134">
        <f>SUM(G87:G88)</f>
        <v>9545</v>
      </c>
      <c r="H89" s="135"/>
      <c r="I89" s="136">
        <f>SUM(I87:I88)</f>
        <v>8476</v>
      </c>
    </row>
    <row r="90" spans="1:9" s="124" customFormat="1" ht="22.05" customHeight="1" thickTop="1">
      <c r="A90" s="91"/>
      <c r="B90" s="99"/>
      <c r="C90" s="137"/>
      <c r="D90" s="101"/>
      <c r="E90" s="137"/>
      <c r="F90" s="101"/>
      <c r="G90" s="101"/>
      <c r="H90" s="101"/>
      <c r="I90" s="101"/>
    </row>
    <row r="91" spans="1:9" s="124" customFormat="1" ht="22.05" customHeight="1">
      <c r="A91" s="95" t="s">
        <v>209</v>
      </c>
      <c r="B91" s="127"/>
      <c r="C91" s="101"/>
      <c r="D91" s="101"/>
      <c r="E91" s="101"/>
      <c r="F91" s="101"/>
      <c r="G91" s="101"/>
      <c r="H91" s="101"/>
      <c r="I91" s="101"/>
    </row>
    <row r="92" spans="1:9" s="124" customFormat="1" ht="22.05" customHeight="1">
      <c r="A92" s="125" t="s">
        <v>210</v>
      </c>
      <c r="B92" s="156"/>
      <c r="C92" s="126">
        <v>0</v>
      </c>
      <c r="D92" s="101"/>
      <c r="E92" s="150">
        <v>-113</v>
      </c>
      <c r="F92" s="101"/>
      <c r="G92" s="149">
        <v>-60</v>
      </c>
      <c r="H92" s="101"/>
      <c r="I92" s="149">
        <v>-616</v>
      </c>
    </row>
    <row r="93" spans="1:9" s="94" customFormat="1" ht="22.05" customHeight="1">
      <c r="A93" s="125" t="s">
        <v>211</v>
      </c>
      <c r="B93" s="156"/>
      <c r="C93" s="101"/>
      <c r="D93" s="101"/>
      <c r="E93" s="150">
        <v>416</v>
      </c>
      <c r="F93" s="101"/>
      <c r="G93" s="149"/>
      <c r="H93" s="101"/>
      <c r="I93" s="150">
        <v>416</v>
      </c>
    </row>
    <row r="99" spans="1:13" ht="22.05" customHeight="1">
      <c r="A99" s="138"/>
    </row>
    <row r="100" spans="1:13" s="117" customFormat="1" ht="22.05" customHeight="1">
      <c r="A100" s="97"/>
      <c r="C100" s="116"/>
      <c r="D100" s="116"/>
      <c r="E100" s="116"/>
      <c r="F100" s="116"/>
      <c r="G100" s="116"/>
      <c r="H100" s="116"/>
      <c r="I100" s="116"/>
      <c r="J100" s="97"/>
      <c r="K100" s="97"/>
      <c r="L100" s="97"/>
      <c r="M100" s="97"/>
    </row>
    <row r="101" spans="1:13" s="117" customFormat="1" ht="22.05" customHeight="1">
      <c r="A101" s="97"/>
      <c r="C101" s="116"/>
      <c r="D101" s="116"/>
      <c r="E101" s="116"/>
      <c r="F101" s="116"/>
      <c r="G101" s="116"/>
      <c r="H101" s="116"/>
      <c r="I101" s="116"/>
      <c r="J101" s="97"/>
      <c r="K101" s="97"/>
      <c r="L101" s="97"/>
      <c r="M101" s="97"/>
    </row>
    <row r="102" spans="1:13" s="117" customFormat="1" ht="22.05" customHeight="1">
      <c r="A102" s="97"/>
      <c r="C102" s="116"/>
      <c r="D102" s="116"/>
      <c r="E102" s="116"/>
      <c r="F102" s="116"/>
      <c r="G102" s="116"/>
      <c r="H102" s="116"/>
      <c r="I102" s="116"/>
      <c r="J102" s="97"/>
      <c r="K102" s="97"/>
      <c r="L102" s="97"/>
      <c r="M102" s="97"/>
    </row>
    <row r="103" spans="1:13" s="117" customFormat="1" ht="22.05" customHeight="1">
      <c r="A103" s="97"/>
      <c r="C103" s="116"/>
      <c r="D103" s="116"/>
      <c r="E103" s="116"/>
      <c r="F103" s="116"/>
      <c r="G103" s="116"/>
      <c r="H103" s="116"/>
      <c r="I103" s="116"/>
      <c r="J103" s="97"/>
      <c r="K103" s="97"/>
      <c r="L103" s="97"/>
      <c r="M103" s="97"/>
    </row>
  </sheetData>
  <mergeCells count="16">
    <mergeCell ref="C55:I55"/>
    <mergeCell ref="C9:I9"/>
    <mergeCell ref="A49:I49"/>
    <mergeCell ref="G51:I51"/>
    <mergeCell ref="C52:E52"/>
    <mergeCell ref="G52:I52"/>
    <mergeCell ref="C53:E53"/>
    <mergeCell ref="G53:I53"/>
    <mergeCell ref="C51:E51"/>
    <mergeCell ref="A3:I3"/>
    <mergeCell ref="G5:I5"/>
    <mergeCell ref="C6:E6"/>
    <mergeCell ref="G6:I6"/>
    <mergeCell ref="C7:E7"/>
    <mergeCell ref="G7:I7"/>
    <mergeCell ref="C5:E5"/>
  </mergeCells>
  <pageMargins left="0.8" right="0.8" top="0.48" bottom="0.4" header="0.5" footer="0.5"/>
  <pageSetup paperSize="9" scale="71" firstPageNumber="14" fitToHeight="0" orientation="portrait" useFirstPageNumber="1" r:id="rId1"/>
  <headerFooter alignWithMargins="0">
    <oddFooter>&amp;L&amp;15  หมายเหตุประกอบงบการเงินเป็นส่วนหนึ่งของงบการเงินนี้
&amp;C&amp;15&amp;P</oddFooter>
  </headerFooter>
  <rowBreaks count="1" manualBreakCount="1">
    <brk id="4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F10"/>
  <sheetViews>
    <sheetView showGridLines="0" workbookViewId="0">
      <selection activeCell="H8" sqref="H8"/>
    </sheetView>
  </sheetViews>
  <sheetFormatPr defaultRowHeight="17.399999999999999"/>
  <cols>
    <col min="1" max="1" width="1.3046875" customWidth="1"/>
    <col min="2" max="2" width="75.07421875" customWidth="1"/>
    <col min="3" max="3" width="1.69140625" customWidth="1"/>
    <col min="4" max="4" width="6.4609375" customWidth="1"/>
    <col min="5" max="6" width="18.69140625" customWidth="1"/>
  </cols>
  <sheetData>
    <row r="1" spans="2:6">
      <c r="B1" s="2" t="s">
        <v>212</v>
      </c>
      <c r="C1" s="2"/>
      <c r="D1" s="6"/>
      <c r="E1" s="6"/>
      <c r="F1" s="6"/>
    </row>
    <row r="2" spans="2:6">
      <c r="B2" s="2" t="s">
        <v>213</v>
      </c>
      <c r="C2" s="2"/>
      <c r="D2" s="6"/>
      <c r="E2" s="6"/>
      <c r="F2" s="6"/>
    </row>
    <row r="3" spans="2:6">
      <c r="B3" s="3"/>
      <c r="C3" s="3"/>
      <c r="D3" s="7"/>
      <c r="E3" s="7"/>
      <c r="F3" s="7"/>
    </row>
    <row r="4" spans="2:6" ht="52.2">
      <c r="B4" s="3" t="s">
        <v>214</v>
      </c>
      <c r="C4" s="3"/>
      <c r="D4" s="7"/>
      <c r="E4" s="7"/>
      <c r="F4" s="7"/>
    </row>
    <row r="5" spans="2:6">
      <c r="B5" s="3"/>
      <c r="C5" s="3"/>
      <c r="D5" s="7"/>
      <c r="E5" s="7"/>
      <c r="F5" s="7"/>
    </row>
    <row r="6" spans="2:6">
      <c r="B6" s="2" t="s">
        <v>215</v>
      </c>
      <c r="C6" s="2"/>
      <c r="D6" s="6"/>
      <c r="E6" s="6" t="s">
        <v>216</v>
      </c>
      <c r="F6" s="6" t="s">
        <v>217</v>
      </c>
    </row>
    <row r="7" spans="2:6" ht="18" thickBot="1">
      <c r="B7" s="3"/>
      <c r="C7" s="3"/>
      <c r="D7" s="7"/>
      <c r="E7" s="7"/>
      <c r="F7" s="7"/>
    </row>
    <row r="8" spans="2:6" ht="35.4" thickBot="1">
      <c r="B8" s="4" t="s">
        <v>218</v>
      </c>
      <c r="C8" s="5"/>
      <c r="D8" s="8"/>
      <c r="E8" s="8">
        <v>1</v>
      </c>
      <c r="F8" s="9" t="s">
        <v>219</v>
      </c>
    </row>
    <row r="9" spans="2:6">
      <c r="B9" s="3"/>
      <c r="C9" s="3"/>
      <c r="D9" s="7"/>
      <c r="E9" s="7"/>
      <c r="F9" s="7"/>
    </row>
    <row r="10" spans="2:6">
      <c r="B10" s="3"/>
      <c r="C10" s="3"/>
      <c r="D10" s="7"/>
      <c r="E10" s="7"/>
      <c r="F10" s="7"/>
    </row>
  </sheetData>
  <pageMargins left="1" right="0.4" top="0.8" bottom="0.7" header="0.5" footer="0.5"/>
  <pageSetup paperSize="9" scale="8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BS</vt:lpstr>
      <vt:lpstr>PL</vt:lpstr>
      <vt:lpstr>SOCE_Conso</vt:lpstr>
      <vt:lpstr>SOCE_Separate</vt:lpstr>
      <vt:lpstr>CF</vt:lpstr>
      <vt:lpstr>Compatibility Report</vt:lpstr>
      <vt:lpstr>BS!Print_Area</vt:lpstr>
      <vt:lpstr>CF!Print_Area</vt:lpstr>
      <vt:lpstr>PL!Print_Area</vt:lpstr>
      <vt:lpstr>SOCE_Conso!Print_Area</vt:lpstr>
      <vt:lpstr>SOCE_Separate!Print_Area</vt:lpstr>
    </vt:vector>
  </TitlesOfParts>
  <Manager/>
  <Company>Deloitte Touche Tohmatsu Services,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Pyenpensuk</dc:creator>
  <cp:keywords/>
  <dc:description/>
  <cp:lastModifiedBy>Papatsamon Chuntavee</cp:lastModifiedBy>
  <cp:revision/>
  <cp:lastPrinted>2023-02-22T15:33:27Z</cp:lastPrinted>
  <dcterms:created xsi:type="dcterms:W3CDTF">2009-05-01T04:26:10Z</dcterms:created>
  <dcterms:modified xsi:type="dcterms:W3CDTF">2023-02-22T17:52:56Z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2021-07-02T09:33:51Z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bdf269ee-f653-4f0a-93e3-1407ae65da52</vt:lpwstr>
  </property>
  <property fmtid="{D5CDD505-2E9C-101B-9397-08002B2CF9AE}" pid="8" name="MSIP_Label_ea60d57e-af5b-4752-ac57-3e4f28ca11dc_ContentBits">
    <vt:lpwstr>0</vt:lpwstr>
  </property>
</Properties>
</file>