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jputtarndong\Desktop\ไฟล์ตลาด Q125\"/>
    </mc:Choice>
  </mc:AlternateContent>
  <xr:revisionPtr revIDLastSave="0" documentId="13_ncr:1_{09F709AE-A5D3-49B7-A26E-29C2791B7FA2}" xr6:coauthVersionLast="47" xr6:coauthVersionMax="47" xr10:uidLastSave="{00000000-0000-0000-0000-000000000000}"/>
  <bookViews>
    <workbookView xWindow="28680" yWindow="-120" windowWidth="29040" windowHeight="15720" tabRatio="805" activeTab="4" xr2:uid="{00000000-000D-0000-FFFF-FFFF00000000}"/>
  </bookViews>
  <sheets>
    <sheet name="BS_Conso 3-5" sheetId="21" r:id="rId1"/>
    <sheet name="PL_3M 6-7" sheetId="7" r:id="rId2"/>
    <sheet name="SOCE_Conso 8" sheetId="14" r:id="rId3"/>
    <sheet name="SOCE_Separate 9" sheetId="15" r:id="rId4"/>
    <sheet name="CF 10-12" sheetId="23" r:id="rId5"/>
    <sheet name="Compatibility Report" sheetId="18" state="hidden" r:id="rId6"/>
  </sheets>
  <definedNames>
    <definedName name="AS2DocOpenMode" hidden="1">"AS2DocumentEdit"</definedName>
    <definedName name="_xlnm.Print_Area" localSheetId="0">'BS_Conso 3-5'!$A$1:$J$88</definedName>
    <definedName name="_xlnm.Print_Area" localSheetId="4">'CF 10-12'!$A$1:$I$120</definedName>
    <definedName name="_xlnm.Print_Area" localSheetId="1">'PL_3M 6-7'!$A$1:$J$74</definedName>
    <definedName name="_xlnm.Print_Area" localSheetId="2">'SOCE_Conso 8'!$A$1:$Y$37</definedName>
    <definedName name="_xlnm.Print_Area" localSheetId="3">'SOCE_Separate 9'!$A$1:$O$26</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6" i="7" l="1"/>
  <c r="D50" i="7"/>
  <c r="D28" i="21"/>
  <c r="D61" i="21" l="1"/>
  <c r="H30" i="21" l="1"/>
  <c r="U35" i="14"/>
  <c r="Y35" i="14" s="1"/>
  <c r="S32" i="14" l="1"/>
  <c r="Q32" i="14"/>
  <c r="M32" i="14"/>
  <c r="E72" i="23" l="1"/>
  <c r="I25" i="15"/>
  <c r="I26" i="15" s="1"/>
  <c r="H82" i="21" s="1"/>
  <c r="G25" i="15"/>
  <c r="G26" i="15" s="1"/>
  <c r="H79" i="21" s="1"/>
  <c r="E25" i="15"/>
  <c r="E26" i="15" s="1"/>
  <c r="H78" i="21" s="1"/>
  <c r="O21" i="15"/>
  <c r="O16" i="15"/>
  <c r="O15" i="15"/>
  <c r="O13" i="15"/>
  <c r="U28" i="14"/>
  <c r="U22" i="14"/>
  <c r="Y22" i="14" s="1"/>
  <c r="W33" i="14"/>
  <c r="W37" i="14" s="1"/>
  <c r="S33" i="14"/>
  <c r="S37" i="14" s="1"/>
  <c r="Q33" i="14"/>
  <c r="Q37" i="14" s="1"/>
  <c r="O33" i="14"/>
  <c r="O37" i="14" s="1"/>
  <c r="M33" i="14"/>
  <c r="M37" i="14" s="1"/>
  <c r="I33" i="14"/>
  <c r="G33" i="14"/>
  <c r="E33" i="14"/>
  <c r="U32" i="14"/>
  <c r="Y32" i="14" s="1"/>
  <c r="F85" i="21"/>
  <c r="J85" i="21"/>
  <c r="I37" i="14" l="1"/>
  <c r="D82" i="21" s="1"/>
  <c r="E37" i="14"/>
  <c r="D78" i="21" s="1"/>
  <c r="G37" i="14"/>
  <c r="D79" i="21" s="1"/>
  <c r="Y28" i="14"/>
  <c r="D84" i="21"/>
  <c r="F61" i="21" l="1"/>
  <c r="J26" i="7" l="1"/>
  <c r="I27" i="23" l="1"/>
  <c r="I90" i="23"/>
  <c r="G90" i="23"/>
  <c r="E90" i="23"/>
  <c r="C90" i="23"/>
  <c r="I74" i="23"/>
  <c r="G74" i="23"/>
  <c r="E74" i="23"/>
  <c r="C74" i="23"/>
  <c r="I48" i="23" l="1"/>
  <c r="I52" i="23" l="1"/>
  <c r="I93" i="23" s="1"/>
  <c r="I95" i="23" s="1"/>
  <c r="I97" i="23" s="1"/>
  <c r="J23" i="7"/>
  <c r="H23" i="7"/>
  <c r="F23" i="7"/>
  <c r="D23" i="7" l="1"/>
  <c r="U15" i="14" l="1"/>
  <c r="Y15" i="14" s="1"/>
  <c r="W18" i="14"/>
  <c r="D17" i="7" l="1"/>
  <c r="H61" i="21" l="1"/>
  <c r="U23" i="14" l="1"/>
  <c r="Y23" i="14" s="1"/>
  <c r="J56" i="7" l="1"/>
  <c r="F56" i="7"/>
  <c r="H56" i="7"/>
  <c r="M24" i="15" s="1"/>
  <c r="H50" i="7"/>
  <c r="J50" i="7"/>
  <c r="F50" i="7"/>
  <c r="M25" i="15" l="1"/>
  <c r="M26" i="15" s="1"/>
  <c r="H84" i="21" s="1"/>
  <c r="O24" i="15"/>
  <c r="J61" i="21"/>
  <c r="H56" i="21"/>
  <c r="H28" i="21"/>
  <c r="S18" i="14" l="1"/>
  <c r="S19" i="14" s="1"/>
  <c r="Q18" i="14"/>
  <c r="Q19" i="14" s="1"/>
  <c r="O18" i="14"/>
  <c r="O19" i="14" s="1"/>
  <c r="M18" i="14"/>
  <c r="M19" i="14" s="1"/>
  <c r="K18" i="14"/>
  <c r="K19" i="14" s="1"/>
  <c r="I18" i="14"/>
  <c r="I19" i="14" s="1"/>
  <c r="G18" i="14"/>
  <c r="G19" i="14" s="1"/>
  <c r="E18" i="14"/>
  <c r="E19" i="14" s="1"/>
  <c r="U19" i="14" l="1"/>
  <c r="W19" i="14"/>
  <c r="U12" i="14"/>
  <c r="Y12" i="14" s="1"/>
  <c r="U18" i="14"/>
  <c r="U17" i="14"/>
  <c r="Y17" i="14" s="1"/>
  <c r="Y18" i="14" l="1"/>
  <c r="J56" i="21"/>
  <c r="D56" i="21"/>
  <c r="D63" i="21" s="1"/>
  <c r="F56" i="21"/>
  <c r="F28" i="21" l="1"/>
  <c r="J28" i="21"/>
  <c r="F19" i="21"/>
  <c r="F30" i="21" l="1"/>
  <c r="Y19" i="14" l="1"/>
  <c r="Q24" i="14" l="1"/>
  <c r="Q25" i="14" s="1"/>
  <c r="S24" i="14"/>
  <c r="S25" i="14" s="1"/>
  <c r="D57" i="7" l="1"/>
  <c r="H17" i="7"/>
  <c r="H25" i="7" s="1"/>
  <c r="H28" i="7" s="1"/>
  <c r="D25" i="7"/>
  <c r="D28" i="7" s="1"/>
  <c r="H57" i="7"/>
  <c r="H19" i="21"/>
  <c r="D19" i="21"/>
  <c r="J57" i="7" l="1"/>
  <c r="H30" i="7" l="1"/>
  <c r="D30" i="7"/>
  <c r="D59" i="7" s="1"/>
  <c r="D67" i="7" s="1"/>
  <c r="H34" i="7" l="1"/>
  <c r="G10" i="23" s="1"/>
  <c r="G27" i="23" s="1"/>
  <c r="H59" i="7"/>
  <c r="H67" i="7" s="1"/>
  <c r="D64" i="7"/>
  <c r="D34" i="7"/>
  <c r="H69" i="7"/>
  <c r="D69" i="7"/>
  <c r="G48" i="23" l="1"/>
  <c r="H62" i="7"/>
  <c r="H64" i="7" s="1"/>
  <c r="K23" i="15"/>
  <c r="C10" i="23"/>
  <c r="C27" i="23" s="1"/>
  <c r="K31" i="14"/>
  <c r="D62" i="7"/>
  <c r="D72" i="7" s="1"/>
  <c r="J19" i="21"/>
  <c r="G52" i="23" l="1"/>
  <c r="G93" i="23" s="1"/>
  <c r="G95" i="23" s="1"/>
  <c r="G97" i="23" s="1"/>
  <c r="C48" i="23"/>
  <c r="K25" i="15"/>
  <c r="O23" i="15"/>
  <c r="U31" i="14"/>
  <c r="Y31" i="14" s="1"/>
  <c r="K33" i="14"/>
  <c r="F57" i="7"/>
  <c r="C52" i="23" l="1"/>
  <c r="C93" i="23" s="1"/>
  <c r="C95" i="23" s="1"/>
  <c r="C97" i="23" s="1"/>
  <c r="K26" i="15"/>
  <c r="H83" i="21" s="1"/>
  <c r="H85" i="21" s="1"/>
  <c r="O25" i="15"/>
  <c r="O26" i="15" s="1"/>
  <c r="K37" i="14"/>
  <c r="D83" i="21" s="1"/>
  <c r="D85" i="21" s="1"/>
  <c r="U33" i="14"/>
  <c r="O24" i="14"/>
  <c r="O25" i="14" s="1"/>
  <c r="M24" i="14"/>
  <c r="M25" i="14" s="1"/>
  <c r="I24" i="14"/>
  <c r="I25" i="14" s="1"/>
  <c r="G24" i="14"/>
  <c r="G25" i="14" s="1"/>
  <c r="E24" i="14"/>
  <c r="Y33" i="14" l="1"/>
  <c r="Y37" i="14" s="1"/>
  <c r="U37" i="14"/>
  <c r="E25" i="14"/>
  <c r="J17" i="7"/>
  <c r="F17" i="7"/>
  <c r="J25" i="7" l="1"/>
  <c r="J28" i="7" s="1"/>
  <c r="F25" i="7"/>
  <c r="F28" i="7" s="1"/>
  <c r="F30" i="7" l="1"/>
  <c r="F34" i="7" l="1"/>
  <c r="J30" i="7"/>
  <c r="J59" i="7" s="1"/>
  <c r="E10" i="23" l="1"/>
  <c r="E27" i="23" s="1"/>
  <c r="F59" i="7"/>
  <c r="J62" i="7"/>
  <c r="J64" i="7" s="1"/>
  <c r="J34" i="7"/>
  <c r="J67" i="7"/>
  <c r="J69" i="7" s="1"/>
  <c r="F64" i="7"/>
  <c r="F69" i="7"/>
  <c r="K24" i="14"/>
  <c r="J63" i="21"/>
  <c r="J87" i="21" s="1"/>
  <c r="F63" i="21"/>
  <c r="F87" i="21" s="1"/>
  <c r="J30" i="21"/>
  <c r="E48" i="23" l="1"/>
  <c r="U24" i="14"/>
  <c r="K25" i="14"/>
  <c r="D30" i="21"/>
  <c r="E52" i="23" l="1"/>
  <c r="E93" i="23" s="1"/>
  <c r="E95" i="23" s="1"/>
  <c r="E97" i="23" s="1"/>
  <c r="U25" i="14"/>
  <c r="H63" i="21"/>
  <c r="H87" i="21" s="1"/>
  <c r="D87" i="21"/>
  <c r="I17" i="15" l="1"/>
  <c r="I18" i="15" s="1"/>
  <c r="M17" i="15"/>
  <c r="M18" i="15" s="1"/>
  <c r="G17" i="15"/>
  <c r="G18" i="15" s="1"/>
  <c r="E17" i="15"/>
  <c r="E18" i="15" s="1"/>
  <c r="G17" i="7" l="1"/>
  <c r="G23" i="7"/>
  <c r="K17" i="15" l="1"/>
  <c r="O17" i="15" l="1"/>
  <c r="O18" i="15" s="1"/>
  <c r="K18" i="15"/>
  <c r="W24" i="14"/>
  <c r="W25" i="14" l="1"/>
  <c r="Y25" i="14" s="1"/>
  <c r="Y24" i="14"/>
</calcChain>
</file>

<file path=xl/sharedStrings.xml><?xml version="1.0" encoding="utf-8"?>
<sst xmlns="http://schemas.openxmlformats.org/spreadsheetml/2006/main" count="384" uniqueCount="249">
  <si>
    <t>บริษัท เอฟเอ็นเอส โฮลดิ้งส์ จำกัด (มหาชน) และบริษัทย่อย</t>
  </si>
  <si>
    <t>งบการเงินรวม</t>
  </si>
  <si>
    <t>งบการเงินเฉพาะกิจการ</t>
  </si>
  <si>
    <t>31 ธันวาคม</t>
  </si>
  <si>
    <t>สินทรัพย์</t>
  </si>
  <si>
    <t>หมายเหตุ</t>
  </si>
  <si>
    <t>(ไม่ได้ตรวจสอบ)</t>
  </si>
  <si>
    <t>(พันบาท)</t>
  </si>
  <si>
    <t>สินทรัพย์หมุนเวียน</t>
  </si>
  <si>
    <t xml:space="preserve">เงินสดและรายการเทียบเท่าเงินสด </t>
  </si>
  <si>
    <t xml:space="preserve">รายได้ค่าบริการค้างรับจากกิจการที่เกี่ยวข้องกัน </t>
  </si>
  <si>
    <t>ลูกหนี้การค้าและลูกหนี้หมุนเวียนอื่น</t>
  </si>
  <si>
    <t>เงินให้กู้ยืมระยะสั้นแก่กิจการอื่น</t>
  </si>
  <si>
    <t>อสังหาริมทรัพย์พัฒนาเพื่อขาย</t>
  </si>
  <si>
    <t>สินค้าคงเหลือ</t>
  </si>
  <si>
    <t>สินทรัพย์ทางการเงินหมุนเวียนอื่น</t>
  </si>
  <si>
    <t xml:space="preserve">สินทรัพย์หมุนเวียนอื่น </t>
  </si>
  <si>
    <t>รวมสินทรัพย์หมุนเวียน</t>
  </si>
  <si>
    <t>สินทรัพย์ไม่หมุนเวียน</t>
  </si>
  <si>
    <t>สินทรัพย์ทางการเงินไม่หมุนเวียนอื่น</t>
  </si>
  <si>
    <t>เงินลงทุนในบริษัทย่อย</t>
  </si>
  <si>
    <t>ลูกหนี้ตามสัญญาเช่า</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</si>
  <si>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</si>
  <si>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</si>
  <si>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</si>
  <si>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</si>
  <si>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</si>
  <si>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</si>
  <si>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เงินกู้ยืมระยะสั้นจากสถาบันการเงิน</t>
  </si>
  <si>
    <t>เจ้าหนี้การค้าและเจ้าหนี้หมุนเวียนอื่น</t>
  </si>
  <si>
    <t>ส่วนของหุ้นกู้ระยะยาวที่ถึงกำหนดชำระภายในหนึ่งปี</t>
  </si>
  <si>
    <t>ส่วนของหนี้สินตามสัญญาเช่าที่ถึงกำหนดชำระภายในหนึ่งปี</t>
  </si>
  <si>
    <t>หนี้สินหมุนเวียนอื่น</t>
  </si>
  <si>
    <t>รวมหนี้สินหมุนเวียน</t>
  </si>
  <si>
    <t>หนี้สินไม่หมุนเวียน</t>
  </si>
  <si>
    <t>หนี้สินตามสัญญาเช่า</t>
  </si>
  <si>
    <t>ประมาณการหนี้สินไม่หมุนเวียนสำหรับผลประโยชน์พนักงาน</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</si>
  <si>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</si>
  <si>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</si>
  <si>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</si>
  <si>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</si>
  <si>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</si>
  <si>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</si>
  <si>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(หุ้นสามัญจำนวน 691,710,880 หุ้น มูลค่า 5 บาทต่อหุ้น)</t>
  </si>
  <si>
    <t>ทุนที่ออกและชำระแล้ว</t>
  </si>
  <si>
    <t>ส่วนเกินมูลค่าหุ้นสามัญ</t>
  </si>
  <si>
    <t xml:space="preserve">จัดสรรแล้ว </t>
  </si>
  <si>
    <t>ทุนสำรองตามกฎหมาย</t>
  </si>
  <si>
    <t>ยังไม่ได้จัดสรร</t>
  </si>
  <si>
    <t>องค์ประกอบอื่นของส่วนของผู้ถือหุ้น</t>
  </si>
  <si>
    <t>รวมส่วนของผู้ถือหุ้น</t>
  </si>
  <si>
    <t>รวมหนี้สินและส่วนของผู้ถือหุ้น</t>
  </si>
  <si>
    <t>งบกำไรขาดทุนเบ็ดเสร็จ (ไม่ได้ตรวจสอบ)</t>
  </si>
  <si>
    <t>สำหรับงวดสามเดือนสิ้นสุด</t>
  </si>
  <si>
    <t>รายได้</t>
  </si>
  <si>
    <t>รายได้จากการให้บริการด้านสุขภาพ</t>
  </si>
  <si>
    <t xml:space="preserve">รายได้อื่น </t>
  </si>
  <si>
    <t>รวมรายได้</t>
  </si>
  <si>
    <t>ค่าใช้จ่าย</t>
  </si>
  <si>
    <t>ต้นทุนการให้บริการด้านสุขภาพ</t>
  </si>
  <si>
    <t>ต้นทุนในการจัดจำหน่าย</t>
  </si>
  <si>
    <t>ค่าใช้จ่ายในการบริการและบริหาร</t>
  </si>
  <si>
    <t>รวมค่าใช้จ่าย</t>
  </si>
  <si>
    <t>ต้นทุนทางการเงิน</t>
  </si>
  <si>
    <t>กำไรขาดทุนเบ็ดเสร็จอื่น</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</si>
  <si>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</si>
  <si>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</si>
  <si>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รวมรายการที่อาจถูกจัดประเภทใหม่ไว้ในกำไรหรือขาดทุนในภายหลัง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</si>
  <si>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</si>
  <si>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รวมรายการที่จะไม่ถูกจัดประเภทใหม่ไว้ในกำไรหรือขาดทุนในภายหลัง</t>
  </si>
  <si>
    <t>กำไรขาดทุนเบ็ดเสร็จรวมสำหรับงวด</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</si>
  <si>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</si>
  <si>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</si>
  <si>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</si>
  <si>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t>กำไรสะสม</t>
  </si>
  <si>
    <t>รวม</t>
  </si>
  <si>
    <t>กำไร</t>
  </si>
  <si>
    <t>ส่วนของ</t>
  </si>
  <si>
    <t>ส่วนได้เสีย</t>
  </si>
  <si>
    <t>ส่วนเกิน</t>
  </si>
  <si>
    <t>จากการลดสัดส่วน</t>
  </si>
  <si>
    <t>ของบริษัทร่วม</t>
  </si>
  <si>
    <t>ที่ไม่มี</t>
  </si>
  <si>
    <t>ทุนที่ออกและ</t>
  </si>
  <si>
    <t>มูลค่า</t>
  </si>
  <si>
    <t>ทุนสำรอง</t>
  </si>
  <si>
    <t>การลงทุน</t>
  </si>
  <si>
    <t>อำนาจ</t>
  </si>
  <si>
    <t>ชำระแล้ว</t>
  </si>
  <si>
    <t>หุ้นสามัญ</t>
  </si>
  <si>
    <t>ตามกฎหมาย</t>
  </si>
  <si>
    <t>ในบริษัทร่วม</t>
  </si>
  <si>
    <t>งบการเงิน</t>
  </si>
  <si>
    <t>ที่ใช้วิธีส่วนได้เสีย</t>
  </si>
  <si>
    <t>บริษัทใหญ่</t>
  </si>
  <si>
    <t>ควบคุม</t>
  </si>
  <si>
    <t>รายการกับผู้ถือหุ้นที่บันทึกโดยตรงเข้าส่วนของผู้ถือหุ้น</t>
  </si>
  <si>
    <t>รวมรายการกับผู้ถือหุ้นที่บันทึกโดยตรงเข้าส่วนของผู้ถือหุ้น</t>
  </si>
  <si>
    <t>กำไรขาดทุนเบ็ดเสร็จสำหรับงวด</t>
  </si>
  <si>
    <t xml:space="preserve">    กำไรสำหรับงวด</t>
  </si>
  <si>
    <t xml:space="preserve">    กำไรขาดทุนเบ็ดเสร็จอื่น</t>
  </si>
  <si>
    <t xml:space="preserve">    การเปลี่ยนแปลงในส่วนได้เสียในบริษัทย่อย </t>
  </si>
  <si>
    <t xml:space="preserve">    รวมการเปลี่ยนแปลงในส่วนได้เสียในบริษัทย่อย</t>
  </si>
  <si>
    <t xml:space="preserve">    เพิ่มหุ้นสามัญ</t>
  </si>
  <si>
    <t>งบกระแสเงินสด (ไม่ได้ตรวจสอบ)</t>
  </si>
  <si>
    <t>กระแสเงินสดจากกิจกรรมดำเนินงาน</t>
  </si>
  <si>
    <r>
      <t>ค่าเสื่อมราคา</t>
    </r>
    <r>
      <rPr>
        <sz val="15"/>
        <rFont val="AngsanaUPC"/>
        <family val="1"/>
      </rPr>
      <t>และค่าตัดจำหน่าย</t>
    </r>
  </si>
  <si>
    <t>รายได้เงินปันผล</t>
  </si>
  <si>
    <t>รายได้ดอกเบี้ย</t>
  </si>
  <si>
    <t>การเปลี่ยนแปลงในสินทรัพย์และหนี้สินดำเนินงาน</t>
  </si>
  <si>
    <t>สินทรัพย์หมุนเวียนอื่น</t>
  </si>
  <si>
    <t>ดอกเบี้ยรับ</t>
  </si>
  <si>
    <t>ดอกเบี้ยจ่าย</t>
  </si>
  <si>
    <t>ภาษีเงินได้จ่ายออก</t>
  </si>
  <si>
    <t xml:space="preserve">กระแสเงินสดจากกิจกรรมลงทุน </t>
  </si>
  <si>
    <t>เงินสดจ่ายเพื่อซื้ออสังหาริมทรัพย์เพื่อการลงทุน</t>
  </si>
  <si>
    <t>เงินสดรับจากการจำหน่ายอาคารและอุปกรณ์</t>
  </si>
  <si>
    <t>เงินสดจ่ายเพื่อซื้ออุปกรณ์และสินทรัพย์ไม่มีตัวตน</t>
  </si>
  <si>
    <t>เงินปันผลรับ</t>
  </si>
  <si>
    <t>กระแสเงินสดสุทธิ (ใช้ไปใน) ได้มาจากกิจกรรมลงทุน</t>
  </si>
  <si>
    <t xml:space="preserve">กระแสเงินสดจากกิจกรรมจัดหาเงิน </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</si>
  <si>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</si>
  <si>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</si>
  <si>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เงินสดจ่ายเพื่อชำระหุ้นกู้ระยะยาว</t>
  </si>
  <si>
    <t>เงินสดจ่ายชำระหนี้สินตามสัญญาเช่า</t>
  </si>
  <si>
    <t>ก่อนผลกระทบของอัตราแลกเปลี่ยน</t>
  </si>
  <si>
    <t>เงินสดและรายการเทียบเท่าเงินสด ณ วันที่ 1 มกราคม</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</si>
  <si>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</si>
  <si>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</si>
  <si>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</si>
  <si>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</si>
  <si>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</si>
  <si>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</si>
  <si>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</si>
  <si>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</si>
  <si>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</si>
  <si>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(หุ้นสามัญจำนวน 500,651,065 หุ้น มูลค่า 5 บาทต่อหุ้น)</t>
  </si>
  <si>
    <t>เงินมัดจำและเงินรับล่วงหน้าจากลูกค้า</t>
  </si>
  <si>
    <t>เจ้าหนี้สัญญาโอนสิทธิในการรับรายรับ</t>
  </si>
  <si>
    <t>เงินสดรับจากเงินกู้ยืมระยะสั้นจากสถาบันการเงิน</t>
  </si>
  <si>
    <t xml:space="preserve">งบฐานะการเงิน  </t>
  </si>
  <si>
    <t>งบการเปลี่ยนแปลงส่วนของผู้ถือหุ้น (ไม่ได้ตรวจสอบ)</t>
  </si>
  <si>
    <t>สินทรัพย์ที่เกิดจากสัญญา - หมุนเวียน</t>
  </si>
  <si>
    <t>31 มีนาคม</t>
  </si>
  <si>
    <t>เงินกู้ยืมระยะสั้นจากบุคคลและกิจการอื่น</t>
  </si>
  <si>
    <t>วันที่ 31 มีนาคม</t>
  </si>
  <si>
    <t xml:space="preserve">    ขาดทุนสำหรับงวด</t>
  </si>
  <si>
    <t>สำหรับงวดสามเดือนสิ้นสุดวันที่ 31 มีนาคม 2567</t>
  </si>
  <si>
    <t>ยอดคงเหลือ ณ วันที่ 1 มกราคม 2567</t>
  </si>
  <si>
    <t>ยอดคงเหลือ ณ วันที่ 31 มีนาคม 2567</t>
  </si>
  <si>
    <t xml:space="preserve">วันที่ 31 มีนาคม </t>
  </si>
  <si>
    <t>(ขาดทุน) กำไรสำหรับงวด</t>
  </si>
  <si>
    <t>เงินสดและรายการเทียบเท่าเงินสด ณ วันที่ 31 มีนาคม</t>
  </si>
  <si>
    <t xml:space="preserve">เงินให้กู้ยืมระยะสั้นแก่กิจการที่เกี่ยวข้องกัน </t>
  </si>
  <si>
    <t>ค่าใช้จ่ายภาษีเงินได้</t>
  </si>
  <si>
    <t>เบ็ดเสร็จอื่น</t>
  </si>
  <si>
    <t>ส่วนแบ่งกำไรขาดทุน</t>
  </si>
  <si>
    <t>ขาดทุนจากการตัดจำหน่ายสินทรัพย์สิทธิการใช้</t>
  </si>
  <si>
    <t>กระแสเงินสดสุทธิได้มาจาก (ใช้ไปใน) การดำเนินงาน</t>
  </si>
  <si>
    <t xml:space="preserve">กระแสเงินสดสุทธิได้มาจาก (ใช้ไปใน) กิจกรรมดำเนินงาน </t>
  </si>
  <si>
    <t>(ขาดทุน) กำไรก่อนภาษีเงินได้</t>
  </si>
  <si>
    <t>(ขาดทุน) กำไรจากกิจกรรมดำเนินงาน</t>
  </si>
  <si>
    <r>
      <t xml:space="preserve">(ขาดทุน) กำไรต่อหุ้นขั้นพื้นฐาน </t>
    </r>
    <r>
      <rPr>
        <b/>
        <i/>
        <sz val="15"/>
        <color theme="1"/>
        <rFont val="Angsana New"/>
        <family val="1"/>
      </rPr>
      <t>(บาท)</t>
    </r>
  </si>
  <si>
    <t>เงินสดรับจากหุ้นกู้ระยะยาว</t>
  </si>
  <si>
    <t>ค่าใช้จ่ายอื่น</t>
  </si>
  <si>
    <t>ขาดทุนจากการตัดจำหน่ายอาคารและอุปกรณ์</t>
  </si>
  <si>
    <t>ขาดทุนจากการตัดจำหน่ายสินทรัพย์ไม่มีตัวตน</t>
  </si>
  <si>
    <t xml:space="preserve">       ควบคุมไม่เปลี่ยนแปลง</t>
  </si>
  <si>
    <t xml:space="preserve">    การได้มาซึ่งส่วนได้เสียที่ไม่มีอำนาจควบคุมโดยอำนาจ</t>
  </si>
  <si>
    <t>เจ้าหนี้จากการซื้ออสังหาริมทรัพย์เพื่อการลงทุน</t>
  </si>
  <si>
    <t>เงินสดรับจากเงินกู้ยืมระยะสั้นจากบุคคลและกิจการอื่น</t>
  </si>
  <si>
    <t>เงินทดรองจ่ายแก่กิจการที่เกี่ยวข้องกัน</t>
  </si>
  <si>
    <t>สินทรัพย์ไม่หมุนเวียนที่ถือไว้เพื่อขาย</t>
  </si>
  <si>
    <t>เงินลงทุนในบริษัทร่วม</t>
  </si>
  <si>
    <t>สินทรัพย์ไม่มีตัวตน</t>
  </si>
  <si>
    <t>เงินทดรองจ่ายจากบุคคลและกิจการที่เกี่ยวข้องกัน</t>
  </si>
  <si>
    <t>ประมาณการหนี้สินหมุนเวียนสำหรับผลประโยชน์พนักงาน</t>
  </si>
  <si>
    <t>การดำเนินงานต่อเนื่อง</t>
  </si>
  <si>
    <t>รายได้จากการลงทุน</t>
  </si>
  <si>
    <t>รายได้จากกิจการที่เกี่ยวข้องกัน</t>
  </si>
  <si>
    <t>กำไรสุทธิจากเงินลงทุน</t>
  </si>
  <si>
    <t>(ขาดทุน) กำไรสำหรับงวดจากการดำเนินงานต่อเนื่อง</t>
  </si>
  <si>
    <t>การดำเนินงานที่ยกเลิก</t>
  </si>
  <si>
    <t xml:space="preserve">    การดำเนินงานต่อเนื่อง</t>
  </si>
  <si>
    <t xml:space="preserve">    การดำเนินงานที่ยกเลิก</t>
  </si>
  <si>
    <t>สำหรับงวดสามเดือนสิ้นสุดวันที่ 31 มีนาคม 2568</t>
  </si>
  <si>
    <t>ยอดคงเหลือ ณ วันที่ 1 มกราคม 2568</t>
  </si>
  <si>
    <t>ยอดคงเหลือ ณ วันที่ 31 มีนาคม 2568</t>
  </si>
  <si>
    <t>สำรอง</t>
  </si>
  <si>
    <t>การเปลี่ยนแปลง</t>
  </si>
  <si>
    <t>ในมูลค่า</t>
  </si>
  <si>
    <t>ยุติธรรม</t>
  </si>
  <si>
    <t>การแปลงค่า</t>
  </si>
  <si>
    <t>องค์ประกอบอื่น</t>
  </si>
  <si>
    <t xml:space="preserve">ผู้ถือหุ้น
</t>
  </si>
  <si>
    <t>ของส่วนของ</t>
  </si>
  <si>
    <t>ในมูลค่ายุติธรรม</t>
  </si>
  <si>
    <t xml:space="preserve">    มูลค่ายุติธรรมผ่านกำไรขาดทุนเบ็ดเสร็จอื่น</t>
  </si>
  <si>
    <t>เงินสดรับจากการได้มาซึ่งส่วนได้เสียที่ไม่มีอำนาจควบคุม</t>
  </si>
  <si>
    <t xml:space="preserve">    โดยอำนาจควบคุมไม่เปลี่ยนแปลง</t>
  </si>
  <si>
    <t xml:space="preserve">กำไร (ขาดทุน) สะสม </t>
  </si>
  <si>
    <t>(ขาดทุนสะสม) ยังไม่ได้จัดสรร</t>
  </si>
  <si>
    <t>(ปรับปรุงใหม่)</t>
  </si>
  <si>
    <t>กำไร (ขาดทุน) สะสม</t>
  </si>
  <si>
    <t>(ขาดทุนสะสม)</t>
  </si>
  <si>
    <t>4, 10</t>
  </si>
  <si>
    <t>(ขาดทุน) กำไรจากเงินลงทุนในตราสารทุนที่กำหนดให้วัดมูลค่าด้วย</t>
  </si>
  <si>
    <t>โอนไปกำไรสะสม</t>
  </si>
  <si>
    <t>ขาดทุน (กำไร) สุทธิจากเงินลงทุน</t>
  </si>
  <si>
    <t>เงินทดรองจ่ายแก่บุคคลและกิจการที่เกี่ยวข้องกัน</t>
  </si>
  <si>
    <t>เงินสดจ่ายเพื่อชำระเงินกู้ยืมระยะสั้นจากกิจการอื่น</t>
  </si>
  <si>
    <t>เงินสดรับจากเงินกู้ยืมระยะสั้นจากกิจการที่เกี่ยวข้องกัน</t>
  </si>
  <si>
    <t>กระแสเงินสดสุทธิ (ใช้ไปใน) ได้มาจากกิจกรรมจัดหาเงิน</t>
  </si>
  <si>
    <t>รายได้ค่าบริการค้างรับแก่กิจการที่เกี่ยวข้องกัน</t>
  </si>
  <si>
    <t>กำไรขาดทุนเบ็ดเสร็จอื่นสำหรับงวด</t>
  </si>
  <si>
    <t>เงินกู้ยืมระยะสั้นจากกิจการที่เกี่ยวข้องกัน</t>
  </si>
  <si>
    <t>2, 7</t>
  </si>
  <si>
    <t>ขาดทุนสำหรับงวดจากการดำเนินงานที่ยกเลิก</t>
  </si>
  <si>
    <t>เงินสดและรายการเทียบเท่าเงินสด (ลดลง) เพิ่มขึ้นสุทธิ</t>
  </si>
  <si>
    <t>ส่วนแบ่งขาดทุนของบริษัทร่วมที่ใช้วิธีส่วนได้เสีย</t>
  </si>
  <si>
    <t>ส่วนแบ่งกำไรขาดทุนเบ็ดเสร็จอื่นของบริษัทร่วมที่ใช้วิธีส่วนได้เสีย</t>
  </si>
  <si>
    <t xml:space="preserve">การแบ่งปัน (ขาดทุน) กำไร </t>
  </si>
  <si>
    <t>ปรับรายการที่กระทบ (ขาดทุน) กำไรเป็นเงินสดรับ (จ่าย)</t>
  </si>
  <si>
    <t>ค่าใช้จ่ายภาษีเงินได้จากการดำเนินงานที่ยกเลิก</t>
  </si>
  <si>
    <t>ขาดทุนจากการจำหน่ายอุปกรณ์</t>
  </si>
  <si>
    <t>ขาดทุนจากการจำหน่ายเงินลงทุนในบริษัทร่วมของบริษัทย่อย</t>
  </si>
  <si>
    <t>เงินฝากธนาคารที่มีภาระค้ำประกันเพิ่มขึ้น</t>
  </si>
  <si>
    <t>สินทรัพย์สิทธิการใช้และอุปกรณ์</t>
  </si>
  <si>
    <t>โอนอสังหาริมทรัพย์เพื่อการลงทุนไปเป็นอาคารและอุปกรณ์</t>
  </si>
  <si>
    <t>เจ้าหนี้จากการซื้ออุปกรณ์และสินทรัพย์ไม่มีตัวตน</t>
  </si>
  <si>
    <t>ประมาณการหนี้สินไม่หมุนเวียนสำหรับผลประโยชน์</t>
  </si>
  <si>
    <t xml:space="preserve">    พนักงานจ่าย</t>
  </si>
  <si>
    <t>เงินสดรับจากการจำหน่ายเงินลงทุนในสินทรัพย์ทางการเงิน</t>
  </si>
  <si>
    <t xml:space="preserve">    ไม่หมุนเวียนอื่น</t>
  </si>
  <si>
    <t>เงินสดจ่ายเพื่อซื้อเงินลงทุนในสินทรัพย์ทางการเงิน</t>
  </si>
  <si>
    <t>เงินสดจ่ายเพื่อชำระเงินเงินกู้ยืมระยะสั้นจากกิจการ</t>
  </si>
  <si>
    <t xml:space="preserve">    ที่เกี่ยวข้องกัน</t>
  </si>
  <si>
    <t>กำไรขาดทุนเบ็ดเสร็จอื่นสำหรับงวดจากการดำเนินงานที่ยกเลิก</t>
  </si>
  <si>
    <t>การตัดรายการขาลงกับบริษัทร่วม</t>
  </si>
  <si>
    <t>ส่วนแบ่งขาดทุน (กำไร) ของบริษัทร่วมที่ใช้วิธีส่วนได้เสีย</t>
  </si>
  <si>
    <t>โอนเงินกู้ยืมระยะสั้นจากบุคคลที่เกี่ยวข้องกันเป็น</t>
  </si>
  <si>
    <t xml:space="preserve">    เจ้าหนี้หมุนเวียนอื่น</t>
  </si>
  <si>
    <t>รับโอนตราสารทุนที่อยู่ในความต้องการของตลาดจากบริษัทย่อย</t>
  </si>
  <si>
    <t xml:space="preserve">    หักกับเงินทดรองจ่ายกับกิจการที่เกี่ยวข้องกัน</t>
  </si>
  <si>
    <t>เงินให้กู้ยืมระยะสั้นแก่กิจการที่เกี่ยวข้องกันเพิ่มขึ้น</t>
  </si>
  <si>
    <t>เงินกู้ยืมระยะสั้นจากสถาบันการเงินเพิ่มขึ้น</t>
  </si>
  <si>
    <t>เงินกู้ยืมระยะสั้นจากบุคคลอื่นลดลงจากการหักกลบลบหนี้</t>
  </si>
  <si>
    <t>รับโอนตราสารทุนที่อยู่ในความต้องการของตลาด</t>
  </si>
  <si>
    <t xml:space="preserve">    ไม่หมุนเวียนอื่นจากกิจการที่ไม่เกี่ยวข้องกัน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</si>
</sst>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0;\(#,##0\)"/>
    <numFmt numFmtId="169" formatCode="_ * #,##0.00_ ;_ * \-#,##0.00_ ;_ * &quot;-&quot;??_ ;_ @_ "/>
    <numFmt numFmtId="170" formatCode="* \(#,##0\);* #,##0_);&quot;-&quot;??_);@"/>
    <numFmt numFmtId="171" formatCode="* #,##0_);* \(#,##0\);&quot;-&quot;??_);@"/>
    <numFmt numFmtId="172" formatCode="0.0000%"/>
  </numFmts>
  <fonts count="40">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b/>
      <u/>
      <sz val="15"/>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sz val="15"/>
      <name val="AngsanaUPC"/>
      <family val="1"/>
    </font>
    <font>
      <b/>
      <sz val="16"/>
      <color theme="0"/>
      <name val="Angsana New"/>
      <family val="1"/>
    </font>
    <font>
      <b/>
      <sz val="15"/>
      <color theme="0"/>
      <name val="Angsana New"/>
      <family val="1"/>
    </font>
    <font>
      <sz val="14"/>
      <color theme="0"/>
      <name val="Angsana New"/>
      <family val="1"/>
    </font>
    <font>
      <sz val="14"/>
      <color rgb="FF0033CC"/>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1">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69" fontId="8" fillId="0" borderId="0" applyFont="0" applyFill="0" applyBorder="0" applyAlignment="0" applyProtection="0"/>
    <xf numFmtId="4" fontId="6" fillId="0" borderId="0" applyFont="0" applyFill="0" applyBorder="0" applyAlignment="0" applyProtection="0"/>
    <xf numFmtId="170" fontId="8" fillId="0" borderId="0" applyFill="0" applyBorder="0" applyProtection="0"/>
    <xf numFmtId="170" fontId="8" fillId="0" borderId="1" applyFill="0" applyProtection="0"/>
    <xf numFmtId="170" fontId="8" fillId="0" borderId="2" applyFill="0" applyProtection="0"/>
    <xf numFmtId="171" fontId="8" fillId="0" borderId="0" applyFill="0" applyBorder="0" applyProtection="0"/>
    <xf numFmtId="171" fontId="8" fillId="0" borderId="1" applyFill="0" applyProtection="0"/>
    <xf numFmtId="171"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3"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9" fontId="34" fillId="0" borderId="0" applyFont="0" applyFill="0" applyBorder="0" applyAlignment="0" applyProtection="0"/>
    <xf numFmtId="0" fontId="16" fillId="0" borderId="0"/>
    <xf numFmtId="9" fontId="3" fillId="0" borderId="0" applyFont="0" applyFill="0" applyBorder="0" applyAlignment="0" applyProtection="0"/>
  </cellStyleXfs>
  <cellXfs count="298">
    <xf numFmtId="0" fontId="0" fillId="0" borderId="0" xfId="0"/>
    <xf numFmtId="0" fontId="1" fillId="0" borderId="0" xfId="22" applyFont="1" applyAlignment="1">
      <alignment vertical="center"/>
    </xf>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1" fontId="1" fillId="0" borderId="0" xfId="1" applyNumberFormat="1" applyFont="1" applyFill="1" applyBorder="1" applyAlignment="1">
      <alignment vertical="center"/>
    </xf>
    <xf numFmtId="41" fontId="1" fillId="0" borderId="0" xfId="1" applyNumberFormat="1" applyFont="1" applyFill="1" applyBorder="1" applyAlignment="1">
      <alignment horizontal="center" vertical="center"/>
    </xf>
    <xf numFmtId="164" fontId="1" fillId="0" borderId="0" xfId="1" applyNumberFormat="1" applyFont="1" applyFill="1" applyAlignment="1">
      <alignment vertical="center"/>
    </xf>
    <xf numFmtId="0" fontId="1" fillId="0" borderId="0" xfId="22" applyFont="1" applyAlignment="1">
      <alignment horizontal="center" vertical="center"/>
    </xf>
    <xf numFmtId="164" fontId="16" fillId="0" borderId="0" xfId="1" applyNumberFormat="1" applyFont="1" applyFill="1" applyAlignment="1">
      <alignment horizontal="right" vertical="center"/>
    </xf>
    <xf numFmtId="164" fontId="16" fillId="0" borderId="0" xfId="1" applyNumberFormat="1" applyFont="1" applyFill="1" applyBorder="1" applyAlignment="1">
      <alignment horizontal="right" vertical="center"/>
    </xf>
    <xf numFmtId="165" fontId="16" fillId="0" borderId="0" xfId="1" applyNumberFormat="1" applyFont="1" applyFill="1" applyAlignment="1">
      <alignment horizontal="center" vertical="center"/>
    </xf>
    <xf numFmtId="164" fontId="16" fillId="0" borderId="0" xfId="1" applyNumberFormat="1" applyFont="1" applyFill="1" applyAlignment="1">
      <alignment vertical="center"/>
    </xf>
    <xf numFmtId="164" fontId="16" fillId="0" borderId="0" xfId="1" applyNumberFormat="1" applyFont="1" applyFill="1" applyBorder="1" applyAlignment="1">
      <alignment vertical="center"/>
    </xf>
    <xf numFmtId="0" fontId="17" fillId="0" borderId="0" xfId="22" applyFont="1" applyAlignment="1">
      <alignment horizontal="center" vertical="center"/>
    </xf>
    <xf numFmtId="164" fontId="16" fillId="0" borderId="0" xfId="1" applyNumberFormat="1" applyFont="1" applyFill="1" applyAlignment="1">
      <alignment horizontal="center" vertical="center"/>
    </xf>
    <xf numFmtId="0" fontId="16" fillId="0" borderId="0" xfId="22" applyFont="1" applyAlignment="1">
      <alignment horizontal="center" vertical="center"/>
    </xf>
    <xf numFmtId="164" fontId="16" fillId="0" borderId="6" xfId="1" applyNumberFormat="1" applyFont="1" applyFill="1" applyBorder="1" applyAlignment="1">
      <alignment vertical="center"/>
    </xf>
    <xf numFmtId="164" fontId="16" fillId="0" borderId="8" xfId="1" applyNumberFormat="1" applyFont="1" applyFill="1" applyBorder="1" applyAlignment="1">
      <alignment vertical="center"/>
    </xf>
    <xf numFmtId="164" fontId="16" fillId="0" borderId="0" xfId="1" applyNumberFormat="1" applyFont="1" applyFill="1" applyAlignment="1">
      <alignment horizontal="right" vertical="top"/>
    </xf>
    <xf numFmtId="41" fontId="26" fillId="0" borderId="0" xfId="1" applyNumberFormat="1" applyFont="1" applyFill="1" applyBorder="1" applyAlignment="1">
      <alignment vertical="center"/>
    </xf>
    <xf numFmtId="41" fontId="26" fillId="0" borderId="0" xfId="1" applyNumberFormat="1" applyFont="1" applyFill="1" applyAlignment="1">
      <alignment vertical="center"/>
    </xf>
    <xf numFmtId="164" fontId="26" fillId="0" borderId="0" xfId="1" applyNumberFormat="1" applyFont="1" applyFill="1" applyAlignment="1">
      <alignment vertical="center"/>
    </xf>
    <xf numFmtId="165" fontId="26" fillId="0" borderId="0" xfId="1" applyNumberFormat="1" applyFont="1" applyFill="1" applyAlignment="1">
      <alignment horizontal="center" vertical="center"/>
    </xf>
    <xf numFmtId="41" fontId="26" fillId="0" borderId="0" xfId="1" applyNumberFormat="1" applyFont="1" applyFill="1" applyBorder="1" applyAlignment="1">
      <alignment horizontal="right" vertical="center"/>
    </xf>
    <xf numFmtId="41" fontId="26" fillId="0" borderId="0" xfId="1" applyNumberFormat="1" applyFont="1" applyFill="1" applyAlignment="1">
      <alignment horizontal="right" vertical="center"/>
    </xf>
    <xf numFmtId="41" fontId="26" fillId="0" borderId="0" xfId="1" applyNumberFormat="1" applyFont="1" applyFill="1" applyAlignment="1">
      <alignment horizontal="center" vertical="center"/>
    </xf>
    <xf numFmtId="41" fontId="26" fillId="0" borderId="6" xfId="1" applyNumberFormat="1" applyFont="1" applyFill="1" applyBorder="1" applyAlignment="1">
      <alignment vertical="center"/>
    </xf>
    <xf numFmtId="41" fontId="26" fillId="0" borderId="1" xfId="1" applyNumberFormat="1" applyFont="1" applyFill="1" applyBorder="1" applyAlignment="1">
      <alignment horizontal="right" vertical="center"/>
    </xf>
    <xf numFmtId="41" fontId="28" fillId="0" borderId="0" xfId="1" applyNumberFormat="1" applyFont="1" applyFill="1" applyBorder="1" applyAlignment="1">
      <alignment horizontal="center" vertical="center"/>
    </xf>
    <xf numFmtId="41" fontId="29" fillId="0" borderId="0" xfId="1" applyNumberFormat="1" applyFont="1" applyFill="1" applyBorder="1" applyAlignment="1">
      <alignment vertical="center"/>
    </xf>
    <xf numFmtId="41" fontId="28" fillId="0" borderId="0" xfId="1" applyNumberFormat="1" applyFont="1" applyFill="1" applyBorder="1" applyAlignment="1">
      <alignment vertical="center"/>
    </xf>
    <xf numFmtId="41" fontId="28" fillId="0" borderId="0" xfId="1" applyNumberFormat="1" applyFont="1" applyFill="1" applyAlignment="1">
      <alignment vertical="center"/>
    </xf>
    <xf numFmtId="41" fontId="28" fillId="0" borderId="0" xfId="1" applyNumberFormat="1" applyFont="1" applyFill="1" applyBorder="1" applyAlignment="1">
      <alignment horizontal="right" vertical="center"/>
    </xf>
    <xf numFmtId="38" fontId="1" fillId="0" borderId="0" xfId="22" applyNumberFormat="1" applyFont="1" applyAlignment="1">
      <alignment horizontal="center" vertical="center"/>
    </xf>
    <xf numFmtId="41" fontId="2" fillId="0" borderId="0" xfId="1" applyNumberFormat="1" applyFont="1" applyFill="1" applyBorder="1" applyAlignment="1">
      <alignment horizontal="center" vertical="center"/>
    </xf>
    <xf numFmtId="41" fontId="2" fillId="0" borderId="0" xfId="1" applyNumberFormat="1" applyFont="1" applyFill="1" applyBorder="1" applyAlignment="1">
      <alignment horizontal="right" vertical="center"/>
    </xf>
    <xf numFmtId="164" fontId="2" fillId="0" borderId="0" xfId="1" applyNumberFormat="1" applyFont="1" applyFill="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centerContinuous" vertical="center"/>
    </xf>
    <xf numFmtId="0" fontId="20" fillId="0" borderId="0" xfId="0" applyFont="1" applyAlignment="1">
      <alignment horizontal="center" vertical="center"/>
    </xf>
    <xf numFmtId="0" fontId="15" fillId="0" borderId="0" xfId="22" applyFont="1" applyAlignment="1">
      <alignment vertical="center"/>
    </xf>
    <xf numFmtId="41" fontId="16" fillId="0" borderId="0" xfId="1" applyNumberFormat="1" applyFont="1" applyFill="1" applyAlignment="1">
      <alignment vertical="center"/>
    </xf>
    <xf numFmtId="38" fontId="16" fillId="0" borderId="0" xfId="0" applyNumberFormat="1" applyFont="1" applyAlignment="1">
      <alignment vertical="center"/>
    </xf>
    <xf numFmtId="0" fontId="14" fillId="0" borderId="0" xfId="0" applyFont="1" applyAlignment="1">
      <alignment vertical="center"/>
    </xf>
    <xf numFmtId="0" fontId="16" fillId="0" borderId="0" xfId="0" applyFont="1" applyAlignment="1">
      <alignment horizontal="center" vertical="center"/>
    </xf>
    <xf numFmtId="0" fontId="16" fillId="0" borderId="0" xfId="22" applyFont="1" applyAlignment="1">
      <alignment horizontal="center" wrapText="1"/>
    </xf>
    <xf numFmtId="38" fontId="16" fillId="0" borderId="0" xfId="0" applyNumberFormat="1" applyFont="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18" fillId="0" borderId="0" xfId="22" applyFont="1" applyAlignment="1">
      <alignment vertical="center"/>
    </xf>
    <xf numFmtId="41" fontId="17" fillId="0" borderId="0" xfId="1" applyNumberFormat="1" applyFont="1" applyFill="1" applyBorder="1" applyAlignment="1">
      <alignment horizontal="center" vertical="center"/>
    </xf>
    <xf numFmtId="164" fontId="15" fillId="0" borderId="0" xfId="1" applyNumberFormat="1" applyFont="1" applyFill="1" applyAlignment="1">
      <alignment vertical="center"/>
    </xf>
    <xf numFmtId="41" fontId="15" fillId="0" borderId="0" xfId="1" applyNumberFormat="1" applyFont="1" applyFill="1" applyBorder="1" applyAlignment="1">
      <alignment vertical="center"/>
    </xf>
    <xf numFmtId="41" fontId="15" fillId="0" borderId="0" xfId="1" applyNumberFormat="1" applyFont="1" applyFill="1" applyBorder="1" applyAlignment="1">
      <alignment horizontal="center" vertical="center"/>
    </xf>
    <xf numFmtId="41" fontId="15" fillId="0" borderId="0" xfId="1" applyNumberFormat="1" applyFont="1" applyFill="1" applyAlignment="1">
      <alignment vertical="center"/>
    </xf>
    <xf numFmtId="164" fontId="15" fillId="0" borderId="7" xfId="1" applyNumberFormat="1" applyFont="1" applyFill="1" applyBorder="1" applyAlignment="1">
      <alignment horizontal="right" vertical="center"/>
    </xf>
    <xf numFmtId="164" fontId="15" fillId="0" borderId="0" xfId="1" applyNumberFormat="1" applyFont="1" applyFill="1" applyAlignment="1">
      <alignment horizontal="right" vertical="center"/>
    </xf>
    <xf numFmtId="164" fontId="15" fillId="0" borderId="7" xfId="1" applyNumberFormat="1" applyFont="1" applyFill="1" applyBorder="1" applyAlignment="1">
      <alignment vertical="center"/>
    </xf>
    <xf numFmtId="164" fontId="15" fillId="0" borderId="0" xfId="1" applyNumberFormat="1" applyFont="1" applyFill="1" applyBorder="1" applyAlignment="1">
      <alignment vertical="center"/>
    </xf>
    <xf numFmtId="164" fontId="15" fillId="0" borderId="8" xfId="1" applyNumberFormat="1" applyFont="1" applyFill="1" applyBorder="1" applyAlignment="1">
      <alignment vertical="center"/>
    </xf>
    <xf numFmtId="164" fontId="15" fillId="0" borderId="7" xfId="1" applyNumberFormat="1" applyFont="1" applyFill="1" applyBorder="1" applyAlignment="1">
      <alignment horizontal="center" vertical="center"/>
    </xf>
    <xf numFmtId="164" fontId="15" fillId="0" borderId="0" xfId="1" applyNumberFormat="1" applyFont="1" applyFill="1" applyBorder="1" applyAlignment="1">
      <alignment horizontal="center" vertical="center"/>
    </xf>
    <xf numFmtId="164" fontId="15" fillId="0" borderId="6" xfId="1" applyNumberFormat="1" applyFont="1" applyFill="1" applyBorder="1" applyAlignment="1">
      <alignment horizontal="center" vertical="center"/>
    </xf>
    <xf numFmtId="166" fontId="1" fillId="0" borderId="0" xfId="1" applyNumberFormat="1" applyFont="1" applyFill="1" applyBorder="1" applyAlignment="1">
      <alignment horizontal="center" vertical="center"/>
    </xf>
    <xf numFmtId="166" fontId="1" fillId="0" borderId="0" xfId="1" applyNumberFormat="1" applyFont="1" applyFill="1" applyBorder="1" applyAlignment="1">
      <alignment horizontal="right" vertical="center"/>
    </xf>
    <xf numFmtId="167" fontId="1" fillId="0" borderId="0" xfId="1" applyNumberFormat="1" applyFont="1" applyFill="1" applyBorder="1" applyAlignment="1">
      <alignment horizontal="center" vertical="center"/>
    </xf>
    <xf numFmtId="0" fontId="1" fillId="0" borderId="0" xfId="0" applyFont="1" applyAlignment="1">
      <alignment horizontal="center"/>
    </xf>
    <xf numFmtId="0" fontId="1" fillId="0" borderId="0" xfId="0" applyFont="1"/>
    <xf numFmtId="2" fontId="1" fillId="0" borderId="0" xfId="0" applyNumberFormat="1" applyFont="1" applyAlignment="1">
      <alignment horizontal="center" wrapText="1"/>
    </xf>
    <xf numFmtId="38" fontId="16" fillId="0" borderId="0" xfId="22" applyNumberFormat="1" applyFont="1" applyAlignment="1">
      <alignment horizontal="center" vertical="center"/>
    </xf>
    <xf numFmtId="167" fontId="2" fillId="0" borderId="7" xfId="1" applyNumberFormat="1" applyFont="1" applyFill="1" applyBorder="1" applyAlignment="1">
      <alignment horizontal="center" vertical="center"/>
    </xf>
    <xf numFmtId="166" fontId="2" fillId="0" borderId="0" xfId="1" applyNumberFormat="1" applyFont="1" applyFill="1" applyBorder="1" applyAlignment="1">
      <alignment horizontal="right" vertical="center"/>
    </xf>
    <xf numFmtId="41" fontId="2" fillId="0" borderId="0" xfId="1" applyNumberFormat="1" applyFont="1" applyFill="1" applyBorder="1" applyAlignment="1">
      <alignment vertical="center"/>
    </xf>
    <xf numFmtId="167" fontId="28" fillId="0" borderId="7" xfId="1" applyNumberFormat="1" applyFont="1" applyFill="1" applyBorder="1" applyAlignment="1">
      <alignment horizontal="center" vertical="center"/>
    </xf>
    <xf numFmtId="167" fontId="28" fillId="0" borderId="0" xfId="1" applyNumberFormat="1" applyFont="1" applyFill="1" applyBorder="1" applyAlignment="1">
      <alignment horizontal="center" vertical="center"/>
    </xf>
    <xf numFmtId="167" fontId="28" fillId="0" borderId="6" xfId="1" applyNumberFormat="1" applyFont="1" applyFill="1" applyBorder="1" applyAlignment="1">
      <alignment horizontal="center" vertical="center"/>
    </xf>
    <xf numFmtId="164" fontId="15" fillId="0" borderId="2" xfId="1" applyNumberFormat="1" applyFont="1" applyFill="1" applyBorder="1" applyAlignment="1">
      <alignment vertical="center"/>
    </xf>
    <xf numFmtId="164" fontId="16" fillId="0" borderId="0" xfId="0" applyNumberFormat="1" applyFont="1" applyAlignment="1">
      <alignment vertical="center"/>
    </xf>
    <xf numFmtId="164" fontId="16" fillId="0" borderId="0" xfId="1" applyNumberFormat="1" applyFont="1" applyFill="1" applyAlignment="1">
      <alignment horizontal="left" vertical="center" indent="1"/>
    </xf>
    <xf numFmtId="43" fontId="26" fillId="0" borderId="0" xfId="1" applyFont="1" applyFill="1" applyBorder="1" applyAlignment="1">
      <alignment vertical="center"/>
    </xf>
    <xf numFmtId="41" fontId="15" fillId="0" borderId="0" xfId="1" applyNumberFormat="1" applyFont="1" applyFill="1" applyBorder="1" applyAlignment="1">
      <alignment horizontal="right" vertical="center"/>
    </xf>
    <xf numFmtId="43" fontId="17" fillId="0" borderId="0" xfId="1" applyFont="1" applyFill="1" applyAlignment="1">
      <alignment horizontal="center" vertical="center"/>
    </xf>
    <xf numFmtId="172" fontId="17" fillId="0" borderId="0" xfId="38" applyNumberFormat="1" applyFont="1" applyFill="1" applyAlignment="1">
      <alignment horizontal="center" vertical="center"/>
    </xf>
    <xf numFmtId="164" fontId="15" fillId="0" borderId="1" xfId="1" applyNumberFormat="1" applyFont="1" applyFill="1" applyBorder="1" applyAlignment="1">
      <alignment horizontal="center" vertical="center"/>
    </xf>
    <xf numFmtId="164" fontId="15" fillId="0" borderId="2" xfId="1" applyNumberFormat="1" applyFont="1" applyFill="1" applyBorder="1" applyAlignment="1">
      <alignment horizontal="center" vertical="center"/>
    </xf>
    <xf numFmtId="164" fontId="28" fillId="0" borderId="0" xfId="1" applyNumberFormat="1" applyFont="1" applyFill="1" applyBorder="1" applyAlignment="1">
      <alignment horizontal="right" vertical="center"/>
    </xf>
    <xf numFmtId="0" fontId="17" fillId="0" borderId="0" xfId="0" applyFont="1" applyAlignment="1">
      <alignment horizontal="center" vertical="center"/>
    </xf>
    <xf numFmtId="167" fontId="2" fillId="0" borderId="0" xfId="1" applyNumberFormat="1" applyFont="1" applyFill="1" applyBorder="1" applyAlignment="1">
      <alignment horizontal="center" vertical="center"/>
    </xf>
    <xf numFmtId="164" fontId="26" fillId="0" borderId="0" xfId="1" applyNumberFormat="1" applyFont="1" applyFill="1" applyBorder="1" applyAlignment="1">
      <alignment horizontal="right" vertical="center"/>
    </xf>
    <xf numFmtId="164" fontId="28" fillId="0" borderId="7" xfId="1" applyNumberFormat="1" applyFont="1" applyFill="1" applyBorder="1" applyAlignment="1">
      <alignment horizontal="center" vertical="center"/>
    </xf>
    <xf numFmtId="164" fontId="26" fillId="0" borderId="6" xfId="1" applyNumberFormat="1" applyFont="1" applyFill="1" applyBorder="1" applyAlignment="1">
      <alignment horizontal="right" vertical="center"/>
    </xf>
    <xf numFmtId="164" fontId="28" fillId="0" borderId="6" xfId="1" applyNumberFormat="1" applyFont="1" applyFill="1" applyBorder="1" applyAlignment="1">
      <alignment horizontal="center" vertical="center"/>
    </xf>
    <xf numFmtId="164" fontId="28" fillId="0" borderId="2" xfId="1" applyNumberFormat="1" applyFont="1" applyFill="1" applyBorder="1" applyAlignment="1">
      <alignment horizontal="center" vertical="center"/>
    </xf>
    <xf numFmtId="164" fontId="26" fillId="0" borderId="0" xfId="1" applyNumberFormat="1" applyFont="1" applyFill="1" applyBorder="1" applyAlignment="1">
      <alignment vertical="center"/>
    </xf>
    <xf numFmtId="164" fontId="26" fillId="0" borderId="6" xfId="1" applyNumberFormat="1" applyFont="1" applyFill="1" applyBorder="1" applyAlignment="1">
      <alignment vertical="center"/>
    </xf>
    <xf numFmtId="164" fontId="16" fillId="0" borderId="0" xfId="1" applyNumberFormat="1" applyFont="1" applyFill="1" applyBorder="1" applyAlignment="1">
      <alignment horizontal="center" vertical="center"/>
    </xf>
    <xf numFmtId="164" fontId="1" fillId="0" borderId="0" xfId="1" applyNumberFormat="1" applyFont="1" applyFill="1" applyBorder="1" applyAlignment="1">
      <alignment vertical="center"/>
    </xf>
    <xf numFmtId="167" fontId="2" fillId="0" borderId="6" xfId="1" applyNumberFormat="1" applyFont="1" applyFill="1" applyBorder="1" applyAlignment="1">
      <alignment horizontal="center" vertical="center"/>
    </xf>
    <xf numFmtId="167" fontId="2" fillId="0" borderId="2" xfId="1" applyNumberFormat="1" applyFont="1" applyFill="1" applyBorder="1" applyAlignment="1">
      <alignment horizontal="center" vertical="center"/>
    </xf>
    <xf numFmtId="167" fontId="1" fillId="0" borderId="6" xfId="1" applyNumberFormat="1" applyFont="1" applyFill="1" applyBorder="1" applyAlignment="1">
      <alignment horizontal="center" vertical="center"/>
    </xf>
    <xf numFmtId="164" fontId="28" fillId="0" borderId="1" xfId="1" applyNumberFormat="1" applyFont="1" applyFill="1" applyBorder="1" applyAlignment="1">
      <alignment vertical="center"/>
    </xf>
    <xf numFmtId="41" fontId="26" fillId="0" borderId="0" xfId="1" applyNumberFormat="1" applyFont="1" applyFill="1" applyBorder="1" applyAlignment="1">
      <alignment horizontal="center" vertical="center"/>
    </xf>
    <xf numFmtId="164" fontId="26" fillId="0" borderId="6" xfId="1" applyNumberFormat="1" applyFont="1" applyFill="1" applyBorder="1" applyAlignment="1"/>
    <xf numFmtId="43" fontId="26" fillId="0" borderId="6" xfId="1" applyFont="1" applyFill="1" applyBorder="1" applyAlignment="1">
      <alignment horizontal="center" vertical="center"/>
    </xf>
    <xf numFmtId="41" fontId="12" fillId="0" borderId="0" xfId="1" applyNumberFormat="1" applyFont="1" applyFill="1" applyBorder="1" applyAlignment="1">
      <alignment horizontal="center" vertical="center"/>
    </xf>
    <xf numFmtId="0" fontId="16" fillId="0" borderId="0" xfId="17" applyFont="1" applyAlignment="1">
      <alignment vertical="center"/>
    </xf>
    <xf numFmtId="0" fontId="13" fillId="0" borderId="0" xfId="22" applyFont="1" applyAlignment="1">
      <alignment vertical="center"/>
    </xf>
    <xf numFmtId="0" fontId="13" fillId="0" borderId="0" xfId="22" applyFont="1" applyAlignment="1">
      <alignment horizontal="left" vertical="center"/>
    </xf>
    <xf numFmtId="0" fontId="14" fillId="0" borderId="0" xfId="22" applyFont="1" applyAlignment="1">
      <alignment vertical="center"/>
    </xf>
    <xf numFmtId="0" fontId="10" fillId="0" borderId="0" xfId="22" applyFont="1" applyAlignment="1">
      <alignment vertical="center"/>
    </xf>
    <xf numFmtId="0" fontId="2" fillId="0" borderId="0" xfId="22" applyFont="1" applyAlignment="1">
      <alignment vertical="center"/>
    </xf>
    <xf numFmtId="0" fontId="19" fillId="0" borderId="0" xfId="22" applyFont="1" applyAlignment="1">
      <alignment vertical="center"/>
    </xf>
    <xf numFmtId="0" fontId="2" fillId="0" borderId="0" xfId="22" applyFont="1" applyAlignment="1">
      <alignment horizontal="center" vertical="center"/>
    </xf>
    <xf numFmtId="0" fontId="12" fillId="0" borderId="0" xfId="22" applyFont="1" applyAlignment="1">
      <alignment vertical="center"/>
    </xf>
    <xf numFmtId="0" fontId="1" fillId="0" borderId="0" xfId="39" applyFont="1" applyAlignment="1">
      <alignment horizontal="center"/>
    </xf>
    <xf numFmtId="0" fontId="12" fillId="0" borderId="0" xfId="0" applyFont="1" applyAlignment="1">
      <alignment horizontal="center" vertical="center"/>
    </xf>
    <xf numFmtId="0" fontId="1" fillId="0" borderId="0" xfId="0" applyFont="1" applyAlignment="1">
      <alignment horizontal="center" vertical="center"/>
    </xf>
    <xf numFmtId="41" fontId="2" fillId="0" borderId="0" xfId="22" applyNumberFormat="1" applyFont="1" applyAlignment="1">
      <alignment vertical="center"/>
    </xf>
    <xf numFmtId="166" fontId="2" fillId="0" borderId="0" xfId="1" applyNumberFormat="1" applyFont="1" applyFill="1" applyBorder="1" applyAlignment="1">
      <alignment horizontal="center" vertical="center"/>
    </xf>
    <xf numFmtId="0" fontId="2" fillId="0" borderId="0" xfId="0" applyFont="1" applyAlignment="1">
      <alignment horizontal="left"/>
    </xf>
    <xf numFmtId="0" fontId="1" fillId="0" borderId="0" xfId="0" applyFont="1" applyAlignment="1">
      <alignment horizontal="left"/>
    </xf>
    <xf numFmtId="0" fontId="12" fillId="0" borderId="0" xfId="22" applyFont="1" applyAlignment="1">
      <alignment horizontal="center" vertical="center"/>
    </xf>
    <xf numFmtId="0" fontId="2" fillId="0" borderId="0" xfId="0" applyFont="1"/>
    <xf numFmtId="38" fontId="1" fillId="0" borderId="0" xfId="22" applyNumberFormat="1" applyFont="1" applyAlignment="1">
      <alignment vertical="center"/>
    </xf>
    <xf numFmtId="0" fontId="19" fillId="0" borderId="0" xfId="0" applyFont="1" applyAlignment="1">
      <alignment horizontal="left"/>
    </xf>
    <xf numFmtId="0" fontId="19" fillId="0" borderId="0" xfId="22" applyFont="1" applyAlignment="1">
      <alignment horizontal="center" vertical="center"/>
    </xf>
    <xf numFmtId="166" fontId="2" fillId="0" borderId="7" xfId="1" applyNumberFormat="1" applyFont="1" applyFill="1" applyBorder="1" applyAlignment="1">
      <alignment horizontal="center" vertical="center"/>
    </xf>
    <xf numFmtId="164" fontId="2" fillId="0" borderId="0" xfId="1" applyNumberFormat="1" applyFont="1" applyFill="1" applyBorder="1" applyAlignment="1">
      <alignment vertical="center"/>
    </xf>
    <xf numFmtId="0" fontId="27" fillId="0" borderId="0" xfId="0" applyFont="1" applyAlignment="1">
      <alignment vertical="center"/>
    </xf>
    <xf numFmtId="0" fontId="33" fillId="0" borderId="0" xfId="0" applyFont="1" applyAlignment="1">
      <alignment vertical="center"/>
    </xf>
    <xf numFmtId="0" fontId="28"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17" fillId="0" borderId="0" xfId="17" applyFont="1" applyAlignment="1">
      <alignment horizontal="center" vertical="center"/>
    </xf>
    <xf numFmtId="0" fontId="30" fillId="0" borderId="0" xfId="0" applyFont="1" applyAlignment="1">
      <alignment vertical="center"/>
    </xf>
    <xf numFmtId="0" fontId="31" fillId="0" borderId="0" xfId="0" applyFont="1" applyAlignment="1">
      <alignment vertical="center"/>
    </xf>
    <xf numFmtId="0" fontId="26" fillId="0" borderId="0" xfId="17" applyFont="1" applyAlignment="1">
      <alignment vertical="top"/>
    </xf>
    <xf numFmtId="0" fontId="30" fillId="0" borderId="0" xfId="17" applyFont="1" applyAlignment="1">
      <alignment horizontal="center" vertical="center"/>
    </xf>
    <xf numFmtId="41" fontId="26" fillId="0" borderId="0" xfId="0" applyNumberFormat="1" applyFont="1" applyAlignment="1">
      <alignment vertical="center"/>
    </xf>
    <xf numFmtId="0" fontId="26" fillId="0" borderId="0" xfId="0" applyFont="1" applyAlignment="1">
      <alignment vertical="top"/>
    </xf>
    <xf numFmtId="0" fontId="28" fillId="0" borderId="0" xfId="0" applyFont="1" applyAlignment="1">
      <alignment vertical="top"/>
    </xf>
    <xf numFmtId="0" fontId="28" fillId="0" borderId="0" xfId="0" applyFont="1" applyAlignment="1">
      <alignment horizontal="left" vertical="center" indent="4"/>
    </xf>
    <xf numFmtId="0" fontId="30" fillId="0" borderId="0" xfId="0" applyFont="1" applyAlignment="1">
      <alignment horizontal="left" vertical="center" indent="4"/>
    </xf>
    <xf numFmtId="0" fontId="15" fillId="0" borderId="0" xfId="17" applyFont="1" applyAlignment="1">
      <alignment vertical="center"/>
    </xf>
    <xf numFmtId="0" fontId="26" fillId="0" borderId="0" xfId="17" applyFont="1" applyAlignment="1">
      <alignment vertical="center"/>
    </xf>
    <xf numFmtId="0" fontId="26" fillId="0" borderId="0" xfId="17" applyFont="1" applyAlignment="1">
      <alignment horizontal="center" vertical="center"/>
    </xf>
    <xf numFmtId="0" fontId="31" fillId="0" borderId="0" xfId="0" applyFont="1" applyAlignment="1">
      <alignment horizontal="center" vertical="center"/>
    </xf>
    <xf numFmtId="0" fontId="15" fillId="0" borderId="0" xfId="0" applyFont="1" applyAlignment="1">
      <alignment horizontal="left"/>
    </xf>
    <xf numFmtId="164" fontId="26" fillId="0" borderId="0" xfId="0" applyNumberFormat="1" applyFont="1" applyAlignment="1">
      <alignment vertical="center"/>
    </xf>
    <xf numFmtId="0" fontId="31" fillId="0" borderId="0" xfId="17" applyFont="1" applyAlignment="1">
      <alignment horizontal="left" vertical="center"/>
    </xf>
    <xf numFmtId="0" fontId="26" fillId="0" borderId="0" xfId="17" applyFont="1"/>
    <xf numFmtId="0" fontId="32" fillId="0" borderId="0" xfId="0" applyFont="1" applyAlignment="1">
      <alignment vertical="center"/>
    </xf>
    <xf numFmtId="0" fontId="25" fillId="0" borderId="0" xfId="0" applyFont="1" applyAlignment="1">
      <alignment vertical="center"/>
    </xf>
    <xf numFmtId="0" fontId="31" fillId="0" borderId="0" xfId="17" applyFont="1" applyAlignment="1">
      <alignment vertical="center"/>
    </xf>
    <xf numFmtId="0" fontId="28" fillId="0" borderId="0" xfId="17" applyFont="1" applyAlignment="1">
      <alignment wrapText="1"/>
    </xf>
    <xf numFmtId="0" fontId="13" fillId="0" borderId="0" xfId="17" applyFont="1" applyAlignment="1">
      <alignment vertical="center"/>
    </xf>
    <xf numFmtId="0" fontId="14" fillId="0" borderId="0" xfId="17" applyFont="1" applyAlignment="1">
      <alignment vertical="center"/>
    </xf>
    <xf numFmtId="0" fontId="17" fillId="0" borderId="0" xfId="17" applyFont="1" applyAlignment="1">
      <alignment vertical="center"/>
    </xf>
    <xf numFmtId="0" fontId="16" fillId="0" borderId="0" xfId="17" applyFont="1" applyAlignment="1">
      <alignment horizontal="center" vertical="center"/>
    </xf>
    <xf numFmtId="0" fontId="15" fillId="0" borderId="0" xfId="17" applyFont="1" applyAlignment="1">
      <alignment horizontal="left" vertical="center"/>
    </xf>
    <xf numFmtId="0" fontId="18" fillId="0" borderId="0" xfId="17" applyFont="1" applyAlignment="1">
      <alignment horizontal="center" vertical="center"/>
    </xf>
    <xf numFmtId="0" fontId="18" fillId="0" borderId="0" xfId="17" applyFont="1" applyAlignment="1">
      <alignment vertical="center"/>
    </xf>
    <xf numFmtId="37" fontId="16" fillId="0" borderId="0" xfId="17" applyNumberFormat="1" applyFont="1" applyAlignment="1">
      <alignment vertical="center"/>
    </xf>
    <xf numFmtId="0" fontId="16" fillId="0" borderId="0" xfId="17" applyFont="1" applyAlignment="1">
      <alignment vertical="top"/>
    </xf>
    <xf numFmtId="0" fontId="17" fillId="0" borderId="0" xfId="18" applyFont="1" applyAlignment="1">
      <alignment horizontal="center" vertical="center"/>
    </xf>
    <xf numFmtId="0" fontId="16" fillId="0" borderId="0" xfId="17" applyFont="1" applyAlignment="1">
      <alignment horizontal="left" vertical="top"/>
    </xf>
    <xf numFmtId="0" fontId="17" fillId="0" borderId="0" xfId="17" applyFont="1" applyAlignment="1">
      <alignment horizontal="center" vertical="top"/>
    </xf>
    <xf numFmtId="0" fontId="16" fillId="0" borderId="0" xfId="17" applyFont="1" applyAlignment="1">
      <alignment horizontal="center" vertical="top"/>
    </xf>
    <xf numFmtId="0" fontId="15" fillId="0" borderId="0" xfId="17" applyFont="1" applyAlignment="1">
      <alignment vertical="top"/>
    </xf>
    <xf numFmtId="0" fontId="15" fillId="0" borderId="0" xfId="17" applyFont="1" applyAlignment="1">
      <alignment horizontal="center" vertical="center"/>
    </xf>
    <xf numFmtId="0" fontId="16" fillId="0" borderId="0" xfId="17" applyFont="1" applyAlignment="1">
      <alignment horizontal="left" vertical="center" indent="4"/>
    </xf>
    <xf numFmtId="164" fontId="16" fillId="0" borderId="0" xfId="17" applyNumberFormat="1" applyFont="1" applyAlignment="1">
      <alignment vertical="center"/>
    </xf>
    <xf numFmtId="37" fontId="16" fillId="0" borderId="0" xfId="17" applyNumberFormat="1" applyFont="1" applyAlignment="1">
      <alignment horizontal="right" vertical="center"/>
    </xf>
    <xf numFmtId="0" fontId="16" fillId="0" borderId="0" xfId="22" applyFont="1" applyAlignment="1">
      <alignment vertical="top"/>
    </xf>
    <xf numFmtId="0" fontId="16" fillId="0" borderId="0" xfId="17" applyFont="1" applyAlignment="1">
      <alignment horizontal="left" vertical="center" indent="2"/>
    </xf>
    <xf numFmtId="0" fontId="16" fillId="0" borderId="0" xfId="17" applyFont="1" applyAlignment="1">
      <alignment horizontal="left" vertical="center" indent="1"/>
    </xf>
    <xf numFmtId="164" fontId="31" fillId="0" borderId="0" xfId="0" applyNumberFormat="1" applyFont="1" applyAlignment="1">
      <alignment horizontal="center" vertical="center"/>
    </xf>
    <xf numFmtId="0" fontId="36" fillId="0" borderId="0" xfId="22" applyFont="1" applyAlignment="1">
      <alignment vertical="center"/>
    </xf>
    <xf numFmtId="0" fontId="36"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vertical="center"/>
    </xf>
    <xf numFmtId="41" fontId="29" fillId="0" borderId="0" xfId="1" applyNumberFormat="1" applyFont="1" applyFill="1" applyAlignment="1">
      <alignment vertical="center"/>
    </xf>
    <xf numFmtId="41" fontId="37" fillId="0" borderId="0" xfId="1" applyNumberFormat="1" applyFont="1" applyFill="1" applyBorder="1" applyAlignment="1">
      <alignment vertical="center"/>
    </xf>
    <xf numFmtId="41" fontId="29" fillId="0" borderId="0" xfId="1" applyNumberFormat="1" applyFont="1" applyFill="1" applyBorder="1" applyAlignment="1">
      <alignment horizontal="right" vertical="center"/>
    </xf>
    <xf numFmtId="43" fontId="29" fillId="0" borderId="0" xfId="1" applyFont="1" applyFill="1" applyBorder="1" applyAlignment="1">
      <alignment vertical="center"/>
    </xf>
    <xf numFmtId="41" fontId="37" fillId="0" borderId="0" xfId="1" applyNumberFormat="1" applyFont="1" applyFill="1" applyBorder="1" applyAlignment="1">
      <alignment horizontal="right" vertical="center"/>
    </xf>
    <xf numFmtId="164" fontId="29" fillId="0" borderId="0" xfId="0" applyNumberFormat="1" applyFont="1" applyAlignment="1">
      <alignment vertical="center"/>
    </xf>
    <xf numFmtId="41" fontId="37" fillId="0" borderId="0" xfId="1" applyNumberFormat="1" applyFont="1" applyFill="1" applyAlignment="1">
      <alignment vertical="center"/>
    </xf>
    <xf numFmtId="164" fontId="37" fillId="0" borderId="0" xfId="1" applyNumberFormat="1" applyFont="1" applyFill="1" applyBorder="1" applyAlignment="1">
      <alignment horizontal="right" vertical="center"/>
    </xf>
    <xf numFmtId="41" fontId="37" fillId="0" borderId="0" xfId="1" applyNumberFormat="1" applyFont="1" applyFill="1" applyBorder="1" applyAlignment="1">
      <alignment horizontal="center" vertical="center"/>
    </xf>
    <xf numFmtId="0" fontId="38" fillId="0" borderId="0" xfId="0" applyFont="1" applyAlignment="1">
      <alignment vertical="center"/>
    </xf>
    <xf numFmtId="9" fontId="16" fillId="0" borderId="0" xfId="38" applyFont="1" applyFill="1" applyAlignment="1">
      <alignment vertical="center"/>
    </xf>
    <xf numFmtId="164" fontId="15" fillId="0" borderId="0" xfId="17" applyNumberFormat="1" applyFont="1" applyAlignment="1">
      <alignment vertical="center"/>
    </xf>
    <xf numFmtId="43" fontId="26" fillId="0" borderId="0" xfId="1" applyFont="1" applyFill="1" applyBorder="1" applyAlignment="1">
      <alignment horizontal="center" vertical="center"/>
    </xf>
    <xf numFmtId="0" fontId="13" fillId="0" borderId="0" xfId="22" applyFont="1" applyAlignment="1">
      <alignment horizontal="center" vertical="center"/>
    </xf>
    <xf numFmtId="0" fontId="33" fillId="0" borderId="0" xfId="0" applyFont="1" applyAlignment="1">
      <alignment horizontal="center" vertical="center"/>
    </xf>
    <xf numFmtId="0" fontId="32" fillId="0" borderId="0" xfId="0" applyFont="1" applyAlignment="1">
      <alignment horizontal="center" vertical="center"/>
    </xf>
    <xf numFmtId="0" fontId="31" fillId="0" borderId="0" xfId="17" applyFont="1" applyAlignment="1">
      <alignment horizontal="center" vertical="center"/>
    </xf>
    <xf numFmtId="164" fontId="16" fillId="0" borderId="6" xfId="1" applyNumberFormat="1" applyFont="1" applyFill="1" applyBorder="1" applyAlignment="1">
      <alignment horizontal="center" vertical="center"/>
    </xf>
    <xf numFmtId="164" fontId="26" fillId="0" borderId="0" xfId="1" applyNumberFormat="1" applyFont="1" applyFill="1" applyBorder="1" applyAlignment="1">
      <alignment horizontal="center" vertical="center"/>
    </xf>
    <xf numFmtId="164" fontId="29" fillId="0" borderId="0" xfId="1" applyNumberFormat="1" applyFont="1" applyFill="1" applyBorder="1" applyAlignment="1">
      <alignment horizontal="center" vertical="center"/>
    </xf>
    <xf numFmtId="43" fontId="28" fillId="0" borderId="8" xfId="1" applyFont="1" applyFill="1" applyBorder="1" applyAlignment="1">
      <alignment vertical="center"/>
    </xf>
    <xf numFmtId="0" fontId="16" fillId="0" borderId="0" xfId="17" applyFont="1" applyAlignment="1">
      <alignment horizontal="left" vertical="center"/>
    </xf>
    <xf numFmtId="0" fontId="30" fillId="0" borderId="0" xfId="0" applyFont="1" applyAlignment="1">
      <alignment horizontal="center" vertical="center"/>
    </xf>
    <xf numFmtId="43" fontId="15" fillId="0" borderId="8" xfId="1" applyFont="1" applyFill="1" applyBorder="1" applyAlignment="1">
      <alignment vertical="center"/>
    </xf>
    <xf numFmtId="43" fontId="26" fillId="0" borderId="0" xfId="1" applyFont="1" applyFill="1" applyBorder="1" applyAlignment="1">
      <alignment horizontal="right" vertical="center"/>
    </xf>
    <xf numFmtId="43" fontId="28" fillId="0" borderId="6" xfId="1" applyFont="1" applyFill="1" applyBorder="1" applyAlignment="1">
      <alignment horizontal="center" vertical="center"/>
    </xf>
    <xf numFmtId="0" fontId="39" fillId="0" borderId="0" xfId="0" applyFont="1"/>
    <xf numFmtId="0" fontId="21" fillId="0" borderId="0" xfId="23" applyFont="1"/>
    <xf numFmtId="0" fontId="15" fillId="0" borderId="0" xfId="36" applyFont="1" applyAlignment="1">
      <alignment horizontal="centerContinuous" vertical="center"/>
    </xf>
    <xf numFmtId="0" fontId="18" fillId="0" borderId="0" xfId="36" applyFont="1" applyAlignment="1">
      <alignment horizontal="center" vertical="center"/>
    </xf>
    <xf numFmtId="164" fontId="15" fillId="0" borderId="0" xfId="36" applyNumberFormat="1" applyFont="1" applyAlignment="1">
      <alignment vertical="center"/>
    </xf>
    <xf numFmtId="0" fontId="15" fillId="0" borderId="0" xfId="36" applyFont="1" applyAlignment="1">
      <alignment vertical="center"/>
    </xf>
    <xf numFmtId="0" fontId="22" fillId="0" borderId="0" xfId="23" applyFont="1"/>
    <xf numFmtId="0" fontId="15" fillId="0" borderId="0" xfId="36" applyFont="1" applyAlignment="1">
      <alignment horizontal="center" vertical="center"/>
    </xf>
    <xf numFmtId="0" fontId="17" fillId="0" borderId="0" xfId="36" applyFont="1" applyAlignment="1">
      <alignment horizontal="center" vertical="center"/>
    </xf>
    <xf numFmtId="0" fontId="18" fillId="0" borderId="0" xfId="36" applyFont="1" applyAlignment="1">
      <alignment vertical="center"/>
    </xf>
    <xf numFmtId="164" fontId="16" fillId="0" borderId="0" xfId="1" applyNumberFormat="1" applyFont="1" applyAlignment="1">
      <alignment horizontal="right" vertical="center"/>
    </xf>
    <xf numFmtId="164" fontId="15" fillId="0" borderId="0" xfId="1" applyNumberFormat="1" applyFont="1" applyAlignment="1">
      <alignment horizontal="center" vertical="center"/>
    </xf>
    <xf numFmtId="164" fontId="16" fillId="0" borderId="0" xfId="1" applyNumberFormat="1" applyFont="1" applyAlignment="1">
      <alignment vertical="center"/>
    </xf>
    <xf numFmtId="0" fontId="16" fillId="0" borderId="0" xfId="36" applyFont="1" applyAlignment="1">
      <alignment vertical="center"/>
    </xf>
    <xf numFmtId="167" fontId="22" fillId="0" borderId="0" xfId="23" applyNumberFormat="1" applyFont="1"/>
    <xf numFmtId="0" fontId="17" fillId="0" borderId="0" xfId="36" applyFont="1" applyAlignment="1">
      <alignment vertical="center"/>
    </xf>
    <xf numFmtId="0" fontId="16" fillId="0" borderId="0" xfId="36" applyFont="1" applyAlignment="1">
      <alignment vertical="top"/>
    </xf>
    <xf numFmtId="0" fontId="17" fillId="0" borderId="0" xfId="28" applyFont="1" applyAlignment="1">
      <alignment horizontal="center" vertical="center"/>
    </xf>
    <xf numFmtId="41" fontId="22" fillId="0" borderId="0" xfId="23" applyNumberFormat="1" applyFont="1"/>
    <xf numFmtId="0" fontId="16" fillId="0" borderId="0" xfId="36" applyFont="1" applyAlignment="1">
      <alignment horizontal="left" vertical="center" indent="1"/>
    </xf>
    <xf numFmtId="164" fontId="16" fillId="0" borderId="1" xfId="1" applyNumberFormat="1" applyFont="1" applyFill="1" applyBorder="1" applyAlignment="1">
      <alignment horizontal="center" vertical="center"/>
    </xf>
    <xf numFmtId="167" fontId="17" fillId="0" borderId="0" xfId="36" applyNumberFormat="1" applyFont="1" applyAlignment="1">
      <alignment horizontal="center" vertical="center"/>
    </xf>
    <xf numFmtId="0" fontId="16" fillId="0" borderId="0" xfId="36" applyFont="1" applyAlignment="1">
      <alignment horizontal="left" vertical="top"/>
    </xf>
    <xf numFmtId="164" fontId="16" fillId="0" borderId="0" xfId="1" applyNumberFormat="1" applyFont="1" applyAlignment="1">
      <alignment horizontal="center" vertical="center"/>
    </xf>
    <xf numFmtId="164" fontId="16" fillId="0" borderId="6" xfId="1" applyNumberFormat="1" applyFont="1" applyFill="1" applyBorder="1" applyAlignment="1">
      <alignment horizontal="right" vertical="center"/>
    </xf>
    <xf numFmtId="164" fontId="15" fillId="0" borderId="0" xfId="1" applyNumberFormat="1" applyFont="1" applyAlignment="1">
      <alignment horizontal="right" vertical="center"/>
    </xf>
    <xf numFmtId="0" fontId="16" fillId="0" borderId="0" xfId="36" applyFont="1" applyAlignment="1">
      <alignment horizontal="left" vertical="center" indent="4"/>
    </xf>
    <xf numFmtId="164" fontId="14" fillId="0" borderId="0" xfId="1" applyNumberFormat="1" applyFont="1" applyAlignment="1">
      <alignment vertical="center"/>
    </xf>
    <xf numFmtId="0" fontId="4" fillId="0" borderId="0" xfId="23"/>
    <xf numFmtId="0" fontId="2" fillId="0" borderId="0" xfId="36" applyFont="1" applyAlignment="1">
      <alignment horizontal="centerContinuous" vertical="center"/>
    </xf>
    <xf numFmtId="0" fontId="19" fillId="0" borderId="0" xfId="36" applyFont="1" applyAlignment="1">
      <alignment horizontal="center" vertical="center"/>
    </xf>
    <xf numFmtId="0" fontId="2" fillId="0" borderId="0" xfId="36" applyFont="1" applyAlignment="1">
      <alignment vertical="center"/>
    </xf>
    <xf numFmtId="0" fontId="2" fillId="0" borderId="0" xfId="36" applyFont="1" applyAlignment="1">
      <alignment horizontal="right" vertical="center"/>
    </xf>
    <xf numFmtId="0" fontId="16" fillId="0" borderId="0" xfId="23" applyFont="1"/>
    <xf numFmtId="0" fontId="16" fillId="0" borderId="0" xfId="28" applyFont="1" applyAlignment="1">
      <alignment vertical="center"/>
    </xf>
    <xf numFmtId="0" fontId="16" fillId="0" borderId="0" xfId="28" applyFont="1" applyAlignment="1">
      <alignment vertical="top"/>
    </xf>
    <xf numFmtId="0" fontId="17" fillId="0" borderId="0" xfId="34" applyFont="1" applyAlignment="1">
      <alignment horizontal="center" vertical="center"/>
    </xf>
    <xf numFmtId="164" fontId="22" fillId="0" borderId="0" xfId="23" applyNumberFormat="1" applyFont="1"/>
    <xf numFmtId="164" fontId="16" fillId="0" borderId="0" xfId="1" applyNumberFormat="1" applyFont="1"/>
    <xf numFmtId="0" fontId="1" fillId="0" borderId="0" xfId="17" applyFont="1" applyAlignment="1">
      <alignment horizontal="left" vertical="center"/>
    </xf>
    <xf numFmtId="0" fontId="12" fillId="0" borderId="0" xfId="36" applyFont="1" applyAlignment="1">
      <alignment horizontal="center" vertical="center"/>
    </xf>
    <xf numFmtId="0" fontId="1" fillId="0" borderId="0" xfId="36" applyFont="1" applyAlignment="1">
      <alignment vertical="center"/>
    </xf>
    <xf numFmtId="164" fontId="16" fillId="0" borderId="0" xfId="17" applyNumberFormat="1" applyFont="1" applyAlignment="1">
      <alignment vertical="top"/>
    </xf>
    <xf numFmtId="164" fontId="1" fillId="0" borderId="0" xfId="36" applyNumberFormat="1" applyFont="1" applyAlignment="1">
      <alignment vertical="center"/>
    </xf>
    <xf numFmtId="0" fontId="16" fillId="0" borderId="6" xfId="22" applyFont="1" applyBorder="1" applyAlignment="1">
      <alignment horizontal="center" vertical="top" wrapText="1"/>
    </xf>
    <xf numFmtId="164" fontId="28" fillId="0" borderId="0" xfId="1" applyNumberFormat="1" applyFont="1" applyFill="1" applyBorder="1" applyAlignment="1">
      <alignment horizontal="center" vertical="center"/>
    </xf>
    <xf numFmtId="0" fontId="28" fillId="0" borderId="0" xfId="17" applyFont="1" applyAlignment="1">
      <alignment vertical="center"/>
    </xf>
    <xf numFmtId="164" fontId="26" fillId="0" borderId="6" xfId="1" applyNumberFormat="1" applyFont="1" applyFill="1" applyBorder="1" applyAlignment="1">
      <alignment horizontal="center" vertical="center"/>
    </xf>
    <xf numFmtId="167" fontId="2" fillId="0" borderId="1" xfId="1" applyNumberFormat="1" applyFont="1" applyFill="1" applyBorder="1" applyAlignment="1">
      <alignment horizontal="center" vertical="center"/>
    </xf>
    <xf numFmtId="167" fontId="2" fillId="0" borderId="8" xfId="1" applyNumberFormat="1" applyFont="1" applyFill="1" applyBorder="1" applyAlignment="1">
      <alignment horizontal="center" vertical="center"/>
    </xf>
    <xf numFmtId="37" fontId="29" fillId="0" borderId="0" xfId="0" applyNumberFormat="1" applyFont="1" applyAlignment="1">
      <alignment vertical="center"/>
    </xf>
    <xf numFmtId="37" fontId="26" fillId="0" borderId="0" xfId="0" applyNumberFormat="1" applyFont="1" applyAlignment="1">
      <alignment vertical="center"/>
    </xf>
    <xf numFmtId="164" fontId="28" fillId="0" borderId="6" xfId="0" applyNumberFormat="1" applyFont="1" applyBorder="1" applyAlignment="1">
      <alignment vertical="center"/>
    </xf>
    <xf numFmtId="0" fontId="37" fillId="0" borderId="0" xfId="0" applyFont="1" applyAlignment="1">
      <alignment vertical="center"/>
    </xf>
    <xf numFmtId="164" fontId="28" fillId="0" borderId="0" xfId="0" applyNumberFormat="1" applyFont="1" applyAlignment="1">
      <alignment vertical="center"/>
    </xf>
    <xf numFmtId="43" fontId="26" fillId="0" borderId="7" xfId="1" applyFont="1" applyFill="1" applyBorder="1" applyAlignment="1">
      <alignment horizontal="right" vertical="center"/>
    </xf>
    <xf numFmtId="0" fontId="26" fillId="0" borderId="0" xfId="17" applyFont="1" applyAlignment="1">
      <alignment horizontal="left" vertical="top"/>
    </xf>
    <xf numFmtId="0" fontId="18" fillId="0" borderId="0" xfId="0" applyFont="1" applyAlignment="1">
      <alignment horizontal="left"/>
    </xf>
    <xf numFmtId="0" fontId="28" fillId="0" borderId="0" xfId="17" applyFont="1"/>
    <xf numFmtId="164" fontId="28" fillId="0" borderId="1" xfId="1" applyNumberFormat="1" applyFont="1" applyFill="1" applyBorder="1" applyAlignment="1">
      <alignment horizontal="center" vertical="center"/>
    </xf>
    <xf numFmtId="0" fontId="16" fillId="0" borderId="0" xfId="0" applyFont="1" applyAlignment="1">
      <alignment horizontal="left"/>
    </xf>
    <xf numFmtId="164" fontId="1" fillId="0" borderId="6" xfId="1" applyNumberFormat="1" applyFont="1" applyFill="1" applyBorder="1" applyAlignment="1">
      <alignment vertical="center"/>
    </xf>
    <xf numFmtId="164" fontId="14" fillId="0" borderId="0" xfId="1" applyNumberFormat="1" applyFont="1" applyFill="1" applyAlignment="1">
      <alignment vertical="center"/>
    </xf>
    <xf numFmtId="43" fontId="26" fillId="0" borderId="0" xfId="1" applyFont="1" applyAlignment="1">
      <alignment vertical="center"/>
    </xf>
    <xf numFmtId="43" fontId="26" fillId="0" borderId="0" xfId="0" applyNumberFormat="1" applyFont="1" applyAlignment="1">
      <alignment vertical="center"/>
    </xf>
    <xf numFmtId="0" fontId="16" fillId="0" borderId="0" xfId="17" applyFont="1" applyAlignment="1">
      <alignment horizontal="left" vertical="center"/>
    </xf>
    <xf numFmtId="37" fontId="17" fillId="0" borderId="0" xfId="17" applyNumberFormat="1" applyFont="1" applyAlignment="1">
      <alignment horizontal="center" vertical="center"/>
    </xf>
    <xf numFmtId="0" fontId="15" fillId="0" borderId="0" xfId="17" applyFont="1" applyAlignment="1">
      <alignment horizontal="center" vertical="center"/>
    </xf>
    <xf numFmtId="0" fontId="28" fillId="0" borderId="0" xfId="0" applyFont="1" applyAlignment="1">
      <alignment horizontal="center" vertical="center"/>
    </xf>
    <xf numFmtId="168" fontId="16" fillId="0" borderId="0" xfId="25" applyNumberFormat="1" applyFont="1" applyAlignment="1">
      <alignment horizontal="center" vertical="center"/>
    </xf>
    <xf numFmtId="0" fontId="30" fillId="0" borderId="0" xfId="0" applyFont="1" applyAlignment="1">
      <alignment horizontal="center" vertical="center"/>
    </xf>
    <xf numFmtId="0" fontId="28" fillId="0" borderId="0" xfId="0" applyFont="1" applyAlignment="1">
      <alignment horizontal="left" vertical="center"/>
    </xf>
    <xf numFmtId="0" fontId="16" fillId="0" borderId="9" xfId="0" applyFont="1" applyBorder="1" applyAlignment="1">
      <alignment horizontal="center" vertical="center"/>
    </xf>
    <xf numFmtId="0" fontId="2" fillId="0" borderId="0" xfId="22" applyFont="1" applyAlignment="1">
      <alignment horizontal="center" vertical="center"/>
    </xf>
    <xf numFmtId="41" fontId="12" fillId="0" borderId="0" xfId="1" applyNumberFormat="1" applyFont="1" applyFill="1" applyBorder="1" applyAlignment="1">
      <alignment horizontal="center" vertical="center"/>
    </xf>
    <xf numFmtId="0" fontId="1" fillId="0" borderId="6" xfId="22" applyFont="1" applyBorder="1" applyAlignment="1">
      <alignment horizontal="center" vertical="center"/>
    </xf>
    <xf numFmtId="41" fontId="17" fillId="0" borderId="0" xfId="1" applyNumberFormat="1" applyFont="1" applyFill="1" applyBorder="1" applyAlignment="1">
      <alignment horizontal="center" vertical="center"/>
    </xf>
    <xf numFmtId="0" fontId="13" fillId="0" borderId="0" xfId="22" applyFont="1" applyAlignment="1">
      <alignment horizontal="left" vertical="center"/>
    </xf>
    <xf numFmtId="0" fontId="15" fillId="0" borderId="0" xfId="0" applyFont="1" applyAlignment="1">
      <alignment horizontal="center" vertical="center"/>
    </xf>
    <xf numFmtId="0" fontId="30" fillId="0" borderId="0" xfId="17" applyFont="1" applyAlignment="1">
      <alignment horizontal="center" vertical="center"/>
    </xf>
    <xf numFmtId="0" fontId="15" fillId="0" borderId="0" xfId="36" applyFont="1" applyAlignment="1">
      <alignment horizontal="center" vertical="center"/>
    </xf>
    <xf numFmtId="0" fontId="13" fillId="0" borderId="0" xfId="36" applyFont="1" applyAlignment="1">
      <alignment horizontal="left" vertical="center"/>
    </xf>
  </cellXfs>
  <cellStyles count="41">
    <cellStyle name="Comma" xfId="1" builtinId="3"/>
    <cellStyle name="Comma 2" xfId="2" xr:uid="{00000000-0005-0000-0000-000001000000}"/>
    <cellStyle name="Comma 2 2" xfId="3" xr:uid="{00000000-0005-0000-0000-000002000000}"/>
    <cellStyle name="Comma 3" xfId="4" xr:uid="{00000000-0005-0000-0000-000003000000}"/>
    <cellStyle name="Comma 3 2" xfId="5" xr:uid="{00000000-0005-0000-0000-000004000000}"/>
    <cellStyle name="Comma 4" xfId="6" xr:uid="{00000000-0005-0000-0000-000005000000}"/>
    <cellStyle name="Comma 4 2" xfId="7" xr:uid="{00000000-0005-0000-0000-000006000000}"/>
    <cellStyle name="Comma 5" xfId="8" xr:uid="{00000000-0005-0000-0000-000007000000}"/>
    <cellStyle name="Comma 6 2" xfId="9" xr:uid="{00000000-0005-0000-0000-000008000000}"/>
    <cellStyle name="Credit" xfId="10" xr:uid="{00000000-0005-0000-0000-000009000000}"/>
    <cellStyle name="Credit subtotal" xfId="11" xr:uid="{00000000-0005-0000-0000-00000A000000}"/>
    <cellStyle name="Credit Total" xfId="12" xr:uid="{00000000-0005-0000-0000-00000B000000}"/>
    <cellStyle name="Debit" xfId="13" xr:uid="{00000000-0005-0000-0000-00000D000000}"/>
    <cellStyle name="Debit subtotal" xfId="14" xr:uid="{00000000-0005-0000-0000-00000E000000}"/>
    <cellStyle name="Debit Total" xfId="15" xr:uid="{00000000-0005-0000-0000-00000F000000}"/>
    <cellStyle name="no dec" xfId="16" xr:uid="{00000000-0005-0000-0000-000010000000}"/>
    <cellStyle name="Normal" xfId="0" builtinId="0"/>
    <cellStyle name="Normal 10" xfId="17" xr:uid="{00000000-0005-0000-0000-000012000000}"/>
    <cellStyle name="Normal 10 2" xfId="18" xr:uid="{00000000-0005-0000-0000-000013000000}"/>
    <cellStyle name="Normal 10 3" xfId="19" xr:uid="{00000000-0005-0000-0000-000014000000}"/>
    <cellStyle name="Normal 11" xfId="20" xr:uid="{00000000-0005-0000-0000-000015000000}"/>
    <cellStyle name="Normal 11 2" xfId="21" xr:uid="{00000000-0005-0000-0000-000016000000}"/>
    <cellStyle name="Normal 12" xfId="39" xr:uid="{00000000-0005-0000-0000-000017000000}"/>
    <cellStyle name="Normal 2" xfId="22" xr:uid="{00000000-0005-0000-0000-000018000000}"/>
    <cellStyle name="Normal 2 2" xfId="23" xr:uid="{00000000-0005-0000-0000-000019000000}"/>
    <cellStyle name="Normal 2 3" xfId="24" xr:uid="{00000000-0005-0000-0000-00001A000000}"/>
    <cellStyle name="Normal 2 4" xfId="25" xr:uid="{00000000-0005-0000-0000-00001B000000}"/>
    <cellStyle name="Normal 3" xfId="26" xr:uid="{00000000-0005-0000-0000-00001C000000}"/>
    <cellStyle name="Normal 4" xfId="27" xr:uid="{00000000-0005-0000-0000-00001D000000}"/>
    <cellStyle name="Normal 4 2" xfId="28" xr:uid="{00000000-0005-0000-0000-00001E000000}"/>
    <cellStyle name="Normal 5" xfId="29" xr:uid="{00000000-0005-0000-0000-00001F000000}"/>
    <cellStyle name="Normal 5 2" xfId="30" xr:uid="{00000000-0005-0000-0000-000020000000}"/>
    <cellStyle name="Normal 6" xfId="31" xr:uid="{00000000-0005-0000-0000-000021000000}"/>
    <cellStyle name="Normal 7" xfId="32" xr:uid="{00000000-0005-0000-0000-000022000000}"/>
    <cellStyle name="Normal 7 2" xfId="33" xr:uid="{00000000-0005-0000-0000-000023000000}"/>
    <cellStyle name="Normal 7 2 2" xfId="34" xr:uid="{00000000-0005-0000-0000-000024000000}"/>
    <cellStyle name="Normal 8" xfId="35" xr:uid="{00000000-0005-0000-0000-000025000000}"/>
    <cellStyle name="Normal 8 2" xfId="36" xr:uid="{00000000-0005-0000-0000-000026000000}"/>
    <cellStyle name="Normal 9" xfId="37" xr:uid="{00000000-0005-0000-0000-000027000000}"/>
    <cellStyle name="Percent" xfId="38" builtinId="5"/>
    <cellStyle name="Percent 2" xfId="40" xr:uid="{00000000-0005-0000-0000-000029000000}"/>
  </cellStyles>
  <dxfs count="0"/>
  <tableStyles count="0" defaultTableStyle="TableStyleMedium9" defaultPivotStyle="PivotStyleLight16"/>
  <colors>
    <mruColors>
      <color rgb="FF66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7"/>
  <sheetViews>
    <sheetView view="pageBreakPreview" zoomScaleNormal="130" zoomScaleSheetLayoutView="100" workbookViewId="0">
      <selection activeCell="P20" sqref="P20"/>
    </sheetView>
  </sheetViews>
  <sheetFormatPr defaultColWidth="10.6640625" defaultRowHeight="22" customHeight="1"/>
  <cols>
    <col min="1" max="1" width="61.77734375" style="114" customWidth="1"/>
    <col min="2" max="2" width="9.44140625" style="142" customWidth="1"/>
    <col min="3" max="3" width="1.33203125" style="167" customWidth="1"/>
    <col min="4" max="4" width="14.77734375" style="114" customWidth="1"/>
    <col min="5" max="5" width="1.44140625" style="114" customWidth="1"/>
    <col min="6" max="6" width="14.77734375" style="114" customWidth="1"/>
    <col min="7" max="7" width="1.44140625" style="114" customWidth="1"/>
    <col min="8" max="8" width="14.77734375" style="114" customWidth="1"/>
    <col min="9" max="9" width="1.44140625" style="114" customWidth="1"/>
    <col min="10" max="10" width="14.77734375" style="114" customWidth="1"/>
    <col min="11" max="11" width="12.6640625" style="114" bestFit="1" customWidth="1"/>
    <col min="12" max="12" width="12.77734375" style="114" bestFit="1" customWidth="1"/>
    <col min="13" max="16384" width="10.6640625" style="114"/>
  </cols>
  <sheetData>
    <row r="1" spans="1:13" s="165" customFormat="1" ht="23">
      <c r="A1" s="164" t="s">
        <v>0</v>
      </c>
    </row>
    <row r="2" spans="1:13" s="165" customFormat="1" ht="23">
      <c r="A2" s="164" t="s">
        <v>140</v>
      </c>
      <c r="B2" s="164"/>
      <c r="C2" s="164"/>
      <c r="D2" s="164"/>
      <c r="E2" s="164"/>
      <c r="F2" s="164"/>
      <c r="G2" s="164"/>
      <c r="H2" s="164"/>
      <c r="I2" s="164"/>
      <c r="J2" s="164"/>
    </row>
    <row r="3" spans="1:13">
      <c r="A3" s="152"/>
      <c r="B3" s="152"/>
      <c r="C3" s="152"/>
      <c r="D3" s="152"/>
      <c r="E3" s="152"/>
      <c r="F3" s="152"/>
      <c r="G3" s="152"/>
      <c r="H3" s="152"/>
      <c r="I3" s="152"/>
      <c r="J3" s="152"/>
    </row>
    <row r="4" spans="1:13">
      <c r="A4" s="152"/>
      <c r="B4" s="166"/>
      <c r="D4" s="283" t="s">
        <v>1</v>
      </c>
      <c r="E4" s="283"/>
      <c r="F4" s="283"/>
      <c r="H4" s="283" t="s">
        <v>2</v>
      </c>
      <c r="I4" s="283"/>
      <c r="J4" s="283"/>
    </row>
    <row r="5" spans="1:13">
      <c r="A5" s="152"/>
      <c r="D5" s="154" t="s">
        <v>143</v>
      </c>
      <c r="E5" s="154"/>
      <c r="F5" s="154" t="s">
        <v>3</v>
      </c>
      <c r="H5" s="154" t="s">
        <v>143</v>
      </c>
      <c r="I5" s="154"/>
      <c r="J5" s="154" t="s">
        <v>3</v>
      </c>
    </row>
    <row r="6" spans="1:13">
      <c r="A6" s="152"/>
      <c r="B6" s="142" t="s">
        <v>5</v>
      </c>
      <c r="D6" s="167">
        <v>2568</v>
      </c>
      <c r="E6" s="167"/>
      <c r="F6" s="167">
        <v>2567</v>
      </c>
      <c r="H6" s="167">
        <v>2568</v>
      </c>
      <c r="I6" s="167"/>
      <c r="J6" s="167">
        <v>2567</v>
      </c>
    </row>
    <row r="7" spans="1:13">
      <c r="A7" s="168" t="s">
        <v>4</v>
      </c>
      <c r="D7" s="167" t="s">
        <v>6</v>
      </c>
      <c r="H7" s="167" t="s">
        <v>6</v>
      </c>
    </row>
    <row r="8" spans="1:13">
      <c r="B8" s="169"/>
      <c r="C8" s="152"/>
      <c r="D8" s="282" t="s">
        <v>7</v>
      </c>
      <c r="E8" s="282"/>
      <c r="F8" s="282"/>
      <c r="G8" s="282"/>
      <c r="H8" s="282"/>
      <c r="I8" s="282"/>
      <c r="J8" s="282"/>
    </row>
    <row r="9" spans="1:13">
      <c r="A9" s="170" t="s">
        <v>8</v>
      </c>
      <c r="D9" s="171"/>
      <c r="E9" s="171"/>
      <c r="F9" s="171"/>
      <c r="G9" s="171"/>
      <c r="H9" s="171"/>
      <c r="I9" s="171"/>
      <c r="J9" s="171"/>
    </row>
    <row r="10" spans="1:13" ht="21.5">
      <c r="A10" s="114" t="s">
        <v>9</v>
      </c>
      <c r="D10" s="14">
        <v>26756</v>
      </c>
      <c r="E10" s="14"/>
      <c r="F10" s="171">
        <v>29461</v>
      </c>
      <c r="G10" s="14"/>
      <c r="H10" s="14">
        <v>8148</v>
      </c>
      <c r="I10" s="14"/>
      <c r="J10" s="14">
        <v>16794</v>
      </c>
    </row>
    <row r="11" spans="1:13" ht="21.5">
      <c r="A11" s="172" t="s">
        <v>213</v>
      </c>
      <c r="B11" s="142">
        <v>2</v>
      </c>
      <c r="D11" s="14">
        <v>140</v>
      </c>
      <c r="E11" s="15"/>
      <c r="F11" s="14">
        <v>3291</v>
      </c>
      <c r="G11" s="15"/>
      <c r="H11" s="15">
        <v>140</v>
      </c>
      <c r="I11" s="15"/>
      <c r="J11" s="15">
        <v>3291</v>
      </c>
    </row>
    <row r="12" spans="1:13" ht="21.5">
      <c r="A12" s="114" t="s">
        <v>11</v>
      </c>
      <c r="B12" s="173">
        <v>2</v>
      </c>
      <c r="D12" s="171">
        <v>84036</v>
      </c>
      <c r="E12" s="14"/>
      <c r="F12" s="171">
        <v>114099</v>
      </c>
      <c r="G12" s="14"/>
      <c r="H12" s="14">
        <v>97983</v>
      </c>
      <c r="I12" s="14"/>
      <c r="J12" s="14">
        <v>122177</v>
      </c>
      <c r="K12" s="180"/>
    </row>
    <row r="13" spans="1:13" ht="21.5">
      <c r="A13" s="172" t="s">
        <v>153</v>
      </c>
      <c r="B13" s="142">
        <v>2</v>
      </c>
      <c r="D13" s="15">
        <v>1281526</v>
      </c>
      <c r="E13" s="15"/>
      <c r="F13" s="15">
        <v>1366400</v>
      </c>
      <c r="G13" s="15"/>
      <c r="H13" s="15">
        <v>1976969</v>
      </c>
      <c r="I13" s="15"/>
      <c r="J13" s="15">
        <v>1944843</v>
      </c>
      <c r="M13" s="200"/>
    </row>
    <row r="14" spans="1:13" ht="21.5">
      <c r="A14" s="172" t="s">
        <v>12</v>
      </c>
      <c r="B14" s="142">
        <v>3</v>
      </c>
      <c r="D14" s="15">
        <v>70000</v>
      </c>
      <c r="E14" s="14"/>
      <c r="F14" s="15">
        <v>70000</v>
      </c>
      <c r="G14" s="14"/>
      <c r="H14" s="15">
        <v>70000</v>
      </c>
      <c r="I14" s="14"/>
      <c r="J14" s="15">
        <v>70000</v>
      </c>
    </row>
    <row r="15" spans="1:13" ht="21.5">
      <c r="A15" s="172" t="s">
        <v>171</v>
      </c>
      <c r="B15" s="142">
        <v>2</v>
      </c>
      <c r="D15" s="14">
        <v>111600</v>
      </c>
      <c r="E15" s="14"/>
      <c r="F15" s="15">
        <v>92600</v>
      </c>
      <c r="G15" s="14"/>
      <c r="H15" s="14">
        <v>111600</v>
      </c>
      <c r="I15" s="14"/>
      <c r="J15" s="15">
        <v>92600</v>
      </c>
    </row>
    <row r="16" spans="1:13" s="172" customFormat="1" ht="21.5">
      <c r="A16" s="174" t="s">
        <v>14</v>
      </c>
      <c r="B16" s="175"/>
      <c r="C16" s="176"/>
      <c r="D16" s="24">
        <v>12308</v>
      </c>
      <c r="E16" s="24"/>
      <c r="F16" s="24">
        <v>11864</v>
      </c>
      <c r="G16" s="24"/>
      <c r="H16" s="24">
        <v>0</v>
      </c>
      <c r="I16" s="24"/>
      <c r="J16" s="24">
        <v>0</v>
      </c>
      <c r="K16" s="180"/>
      <c r="L16" s="258"/>
    </row>
    <row r="17" spans="1:15" s="172" customFormat="1" ht="21.5">
      <c r="A17" s="174" t="s">
        <v>172</v>
      </c>
      <c r="B17" s="175"/>
      <c r="C17" s="176"/>
      <c r="D17" s="24">
        <v>50000</v>
      </c>
      <c r="E17" s="24"/>
      <c r="F17" s="24">
        <v>50000</v>
      </c>
      <c r="G17" s="24"/>
      <c r="H17" s="24">
        <v>2500</v>
      </c>
      <c r="I17" s="24"/>
      <c r="J17" s="24">
        <v>2500</v>
      </c>
    </row>
    <row r="18" spans="1:15" ht="21.5">
      <c r="A18" s="172" t="s">
        <v>16</v>
      </c>
      <c r="D18" s="15">
        <v>85036</v>
      </c>
      <c r="E18" s="15"/>
      <c r="F18" s="15">
        <v>81259</v>
      </c>
      <c r="G18" s="15"/>
      <c r="H18" s="15">
        <v>64219</v>
      </c>
      <c r="I18" s="15"/>
      <c r="J18" s="15">
        <v>58681</v>
      </c>
      <c r="L18" s="180"/>
    </row>
    <row r="19" spans="1:15" s="152" customFormat="1">
      <c r="A19" s="177" t="s">
        <v>17</v>
      </c>
      <c r="B19" s="169"/>
      <c r="C19" s="178"/>
      <c r="D19" s="64">
        <f>SUM(D10:D18)</f>
        <v>1721402</v>
      </c>
      <c r="E19" s="65"/>
      <c r="F19" s="64">
        <f>SUM(F10:F18)</f>
        <v>1818974</v>
      </c>
      <c r="G19" s="65"/>
      <c r="H19" s="64">
        <f>SUM(H10:H18)</f>
        <v>2331559</v>
      </c>
      <c r="I19" s="65"/>
      <c r="J19" s="64">
        <f>SUM(J10:J18)</f>
        <v>2310886</v>
      </c>
      <c r="L19" s="201"/>
    </row>
    <row r="20" spans="1:15" ht="21.5">
      <c r="A20" s="179"/>
      <c r="D20" s="15"/>
      <c r="E20" s="14"/>
      <c r="F20" s="15"/>
      <c r="G20" s="14"/>
      <c r="H20" s="15"/>
      <c r="I20" s="14"/>
      <c r="J20" s="15"/>
    </row>
    <row r="21" spans="1:15">
      <c r="A21" s="170" t="s">
        <v>18</v>
      </c>
      <c r="D21" s="17"/>
      <c r="E21" s="17"/>
      <c r="F21" s="17"/>
      <c r="G21" s="17"/>
      <c r="H21" s="17"/>
      <c r="I21" s="17"/>
      <c r="J21" s="17"/>
    </row>
    <row r="22" spans="1:15" ht="21.5">
      <c r="A22" s="174" t="s">
        <v>19</v>
      </c>
      <c r="B22" s="175" t="s">
        <v>205</v>
      </c>
      <c r="D22" s="17">
        <v>136826</v>
      </c>
      <c r="E22" s="17"/>
      <c r="F22" s="17">
        <v>495230</v>
      </c>
      <c r="G22" s="17"/>
      <c r="H22" s="17">
        <v>13948</v>
      </c>
      <c r="I22" s="18"/>
      <c r="J22" s="14">
        <v>15342</v>
      </c>
      <c r="K22" s="180"/>
      <c r="L22" s="258"/>
      <c r="M22" s="180"/>
      <c r="N22" s="180"/>
      <c r="O22" s="180"/>
    </row>
    <row r="23" spans="1:15" ht="21.5">
      <c r="A23" s="172" t="s">
        <v>20</v>
      </c>
      <c r="D23" s="17">
        <v>0</v>
      </c>
      <c r="E23" s="17"/>
      <c r="F23" s="17">
        <v>0</v>
      </c>
      <c r="G23" s="17"/>
      <c r="H23" s="17">
        <v>605457</v>
      </c>
      <c r="I23" s="17"/>
      <c r="J23" s="14">
        <v>605457</v>
      </c>
      <c r="M23" s="180"/>
    </row>
    <row r="24" spans="1:15" ht="21.5">
      <c r="A24" s="172" t="s">
        <v>173</v>
      </c>
      <c r="B24" s="142">
        <v>5</v>
      </c>
      <c r="D24" s="87">
        <v>1105686</v>
      </c>
      <c r="E24" s="17"/>
      <c r="F24" s="87">
        <v>1247648</v>
      </c>
      <c r="G24" s="17"/>
      <c r="H24" s="17">
        <v>1415539</v>
      </c>
      <c r="I24" s="17"/>
      <c r="J24" s="14">
        <v>1415539</v>
      </c>
    </row>
    <row r="25" spans="1:15" ht="21.5">
      <c r="A25" s="172" t="s">
        <v>227</v>
      </c>
      <c r="D25" s="17">
        <v>712837</v>
      </c>
      <c r="E25" s="17"/>
      <c r="F25" s="17">
        <v>737264</v>
      </c>
      <c r="G25" s="17"/>
      <c r="H25" s="17">
        <v>11782</v>
      </c>
      <c r="I25" s="17"/>
      <c r="J25" s="14">
        <v>12953</v>
      </c>
    </row>
    <row r="26" spans="1:15" ht="21.5">
      <c r="A26" s="172" t="s">
        <v>174</v>
      </c>
      <c r="D26" s="17">
        <v>31665</v>
      </c>
      <c r="E26" s="17"/>
      <c r="F26" s="17">
        <v>33407</v>
      </c>
      <c r="G26" s="17"/>
      <c r="H26" s="17">
        <v>1352</v>
      </c>
      <c r="I26" s="17"/>
      <c r="J26" s="14">
        <v>1462</v>
      </c>
    </row>
    <row r="27" spans="1:15" ht="21.5">
      <c r="A27" s="172" t="s">
        <v>22</v>
      </c>
      <c r="B27" s="142">
        <v>2</v>
      </c>
      <c r="D27" s="17">
        <v>57405</v>
      </c>
      <c r="E27" s="17"/>
      <c r="F27" s="17">
        <v>58588</v>
      </c>
      <c r="G27" s="17"/>
      <c r="H27" s="17">
        <v>774</v>
      </c>
      <c r="I27" s="17"/>
      <c r="J27" s="14">
        <v>774</v>
      </c>
    </row>
    <row r="28" spans="1:15" s="152" customFormat="1">
      <c r="A28" s="177" t="s">
        <v>23</v>
      </c>
      <c r="B28" s="169"/>
      <c r="C28" s="178"/>
      <c r="D28" s="66">
        <f>SUM(D22:D27)</f>
        <v>2044419</v>
      </c>
      <c r="E28" s="60"/>
      <c r="F28" s="66">
        <f>SUM(F22:F27)</f>
        <v>2572137</v>
      </c>
      <c r="G28" s="60"/>
      <c r="H28" s="66">
        <f>SUM(H22:H27)</f>
        <v>2048852</v>
      </c>
      <c r="I28" s="60"/>
      <c r="J28" s="66">
        <f>SUM(J22:J27)</f>
        <v>2051527</v>
      </c>
    </row>
    <row r="29" spans="1:15" s="152" customFormat="1">
      <c r="A29" s="177"/>
      <c r="B29" s="169"/>
      <c r="C29" s="178"/>
      <c r="D29" s="67"/>
      <c r="E29" s="67"/>
      <c r="F29" s="67"/>
      <c r="G29" s="67"/>
      <c r="H29" s="67"/>
      <c r="I29" s="67"/>
      <c r="J29" s="67"/>
    </row>
    <row r="30" spans="1:15" ht="22.5" thickBot="1">
      <c r="A30" s="152" t="s">
        <v>24</v>
      </c>
      <c r="B30" s="169"/>
      <c r="C30" s="178"/>
      <c r="D30" s="68">
        <f>D28+D19</f>
        <v>3765821</v>
      </c>
      <c r="E30" s="67"/>
      <c r="F30" s="68">
        <f>F28+F19</f>
        <v>4391111</v>
      </c>
      <c r="G30" s="67"/>
      <c r="H30" s="68">
        <f>H28+H19</f>
        <v>4380411</v>
      </c>
      <c r="I30" s="67"/>
      <c r="J30" s="68">
        <f>J28+J19</f>
        <v>4362413</v>
      </c>
    </row>
    <row r="31" spans="1:15" ht="22.5" thickTop="1">
      <c r="A31" s="152"/>
      <c r="B31" s="169"/>
      <c r="C31" s="178"/>
      <c r="D31" s="18"/>
      <c r="E31" s="18"/>
      <c r="F31" s="18"/>
      <c r="G31" s="18"/>
      <c r="H31" s="18"/>
      <c r="I31" s="18"/>
      <c r="J31" s="18"/>
    </row>
    <row r="32" spans="1:15" hidden="1">
      <c r="A32" s="152"/>
      <c r="B32" s="169"/>
      <c r="C32" s="178"/>
      <c r="D32" s="18"/>
      <c r="E32" s="18"/>
      <c r="F32" s="18"/>
      <c r="G32" s="18"/>
      <c r="H32" s="18"/>
      <c r="I32" s="18"/>
      <c r="J32" s="18"/>
    </row>
    <row r="33" spans="1:10" hidden="1">
      <c r="A33" s="152"/>
      <c r="B33" s="169"/>
      <c r="C33" s="178"/>
      <c r="D33" s="18"/>
      <c r="E33" s="18"/>
      <c r="F33" s="18"/>
      <c r="G33" s="18"/>
      <c r="H33" s="18"/>
      <c r="I33" s="18"/>
      <c r="J33" s="18"/>
    </row>
    <row r="34" spans="1:10" hidden="1">
      <c r="A34" s="152"/>
      <c r="B34" s="169"/>
      <c r="C34" s="178"/>
      <c r="D34" s="18"/>
      <c r="E34" s="18"/>
      <c r="F34" s="18"/>
      <c r="G34" s="18"/>
      <c r="H34" s="18"/>
      <c r="I34" s="18"/>
      <c r="J34" s="18"/>
    </row>
    <row r="35" spans="1:10" hidden="1">
      <c r="A35" s="152"/>
      <c r="B35" s="169"/>
      <c r="C35" s="178"/>
      <c r="D35" s="18"/>
      <c r="E35" s="18"/>
      <c r="F35" s="18"/>
      <c r="G35" s="18"/>
      <c r="H35" s="18"/>
      <c r="I35" s="18"/>
      <c r="J35" s="18"/>
    </row>
    <row r="36" spans="1:10" ht="21.5" hidden="1">
      <c r="A36" s="281" t="s">
        <v>25</v>
      </c>
      <c r="B36" s="281"/>
      <c r="D36" s="18"/>
      <c r="E36" s="180"/>
      <c r="F36" s="18"/>
      <c r="G36" s="180"/>
      <c r="H36" s="18"/>
      <c r="I36" s="180"/>
      <c r="J36" s="18"/>
    </row>
    <row r="37" spans="1:10" s="165" customFormat="1" ht="23">
      <c r="A37" s="164" t="s">
        <v>0</v>
      </c>
    </row>
    <row r="38" spans="1:10" s="165" customFormat="1" ht="23">
      <c r="A38" s="164" t="s">
        <v>140</v>
      </c>
      <c r="B38" s="164"/>
      <c r="C38" s="164"/>
      <c r="D38" s="164"/>
      <c r="E38" s="164"/>
      <c r="F38" s="164"/>
      <c r="G38" s="164"/>
      <c r="H38" s="164"/>
      <c r="I38" s="164"/>
      <c r="J38" s="164"/>
    </row>
    <row r="39" spans="1:10">
      <c r="A39" s="152" t="s">
        <v>25</v>
      </c>
      <c r="B39" s="152"/>
      <c r="C39" s="152"/>
      <c r="D39" s="152"/>
      <c r="E39" s="152"/>
      <c r="F39" s="152"/>
      <c r="G39" s="152"/>
      <c r="H39" s="152"/>
      <c r="I39" s="152"/>
      <c r="J39" s="152"/>
    </row>
    <row r="40" spans="1:10">
      <c r="A40" s="152"/>
      <c r="B40" s="114"/>
      <c r="D40" s="152"/>
      <c r="E40" s="178" t="s">
        <v>1</v>
      </c>
      <c r="F40" s="152"/>
      <c r="G40" s="152"/>
      <c r="H40" s="283" t="s">
        <v>2</v>
      </c>
      <c r="I40" s="283"/>
      <c r="J40" s="283"/>
    </row>
    <row r="41" spans="1:10">
      <c r="A41" s="152"/>
      <c r="D41" s="154" t="s">
        <v>143</v>
      </c>
      <c r="E41" s="154"/>
      <c r="F41" s="154" t="s">
        <v>3</v>
      </c>
      <c r="H41" s="154" t="s">
        <v>143</v>
      </c>
      <c r="I41" s="154"/>
      <c r="J41" s="154" t="s">
        <v>3</v>
      </c>
    </row>
    <row r="42" spans="1:10">
      <c r="A42" s="152"/>
      <c r="B42" s="142" t="s">
        <v>5</v>
      </c>
      <c r="D42" s="167">
        <v>2568</v>
      </c>
      <c r="E42" s="167"/>
      <c r="F42" s="167">
        <v>2567</v>
      </c>
      <c r="H42" s="167">
        <v>2568</v>
      </c>
      <c r="I42" s="167"/>
      <c r="J42" s="167">
        <v>2567</v>
      </c>
    </row>
    <row r="43" spans="1:10">
      <c r="A43" s="168" t="s">
        <v>26</v>
      </c>
      <c r="D43" s="167" t="s">
        <v>6</v>
      </c>
      <c r="H43" s="167" t="s">
        <v>6</v>
      </c>
    </row>
    <row r="44" spans="1:10">
      <c r="B44" s="169"/>
      <c r="C44" s="178"/>
      <c r="D44" s="282" t="s">
        <v>7</v>
      </c>
      <c r="E44" s="282"/>
      <c r="F44" s="282"/>
      <c r="G44" s="282"/>
      <c r="H44" s="282"/>
      <c r="I44" s="282"/>
      <c r="J44" s="282"/>
    </row>
    <row r="45" spans="1:10">
      <c r="A45" s="170" t="s">
        <v>27</v>
      </c>
      <c r="D45" s="171"/>
      <c r="E45" s="171"/>
      <c r="F45" s="171"/>
      <c r="G45" s="171"/>
      <c r="H45" s="171"/>
      <c r="I45" s="171"/>
      <c r="J45" s="171"/>
    </row>
    <row r="46" spans="1:10" ht="21.5">
      <c r="A46" s="114" t="s">
        <v>28</v>
      </c>
      <c r="B46" s="142">
        <v>7</v>
      </c>
      <c r="D46" s="17">
        <v>194366</v>
      </c>
      <c r="E46" s="181"/>
      <c r="F46" s="17">
        <v>40077</v>
      </c>
      <c r="G46" s="181"/>
      <c r="H46" s="17">
        <v>194366</v>
      </c>
      <c r="I46" s="181"/>
      <c r="J46" s="17">
        <v>40077</v>
      </c>
    </row>
    <row r="47" spans="1:10" ht="21.5">
      <c r="A47" s="114" t="s">
        <v>29</v>
      </c>
      <c r="B47" s="142">
        <v>2</v>
      </c>
      <c r="D47" s="17">
        <v>113932</v>
      </c>
      <c r="E47" s="181"/>
      <c r="F47" s="17">
        <v>147040</v>
      </c>
      <c r="G47" s="181"/>
      <c r="H47" s="17">
        <v>35772</v>
      </c>
      <c r="I47" s="181"/>
      <c r="J47" s="17">
        <v>54080</v>
      </c>
    </row>
    <row r="48" spans="1:10" ht="21.5">
      <c r="A48" s="172" t="s">
        <v>30</v>
      </c>
      <c r="B48" s="142">
        <v>7</v>
      </c>
      <c r="D48" s="17">
        <v>366800</v>
      </c>
      <c r="E48" s="20"/>
      <c r="F48" s="17">
        <v>366800</v>
      </c>
      <c r="G48" s="20"/>
      <c r="H48" s="20">
        <v>366800</v>
      </c>
      <c r="I48" s="20"/>
      <c r="J48" s="20">
        <v>366800</v>
      </c>
    </row>
    <row r="49" spans="1:12" ht="21.5">
      <c r="A49" s="182" t="s">
        <v>31</v>
      </c>
      <c r="B49" s="142" t="s">
        <v>216</v>
      </c>
      <c r="C49" s="21"/>
      <c r="D49" s="20">
        <v>29685</v>
      </c>
      <c r="E49" s="15"/>
      <c r="F49" s="20">
        <v>29220</v>
      </c>
      <c r="G49" s="16"/>
      <c r="H49" s="20">
        <v>3715</v>
      </c>
      <c r="I49" s="16"/>
      <c r="J49" s="20">
        <v>3715</v>
      </c>
    </row>
    <row r="50" spans="1:12" ht="21.5">
      <c r="A50" s="172" t="s">
        <v>215</v>
      </c>
      <c r="B50" s="142" t="s">
        <v>216</v>
      </c>
      <c r="D50" s="17">
        <v>0</v>
      </c>
      <c r="E50" s="20"/>
      <c r="F50" s="17">
        <v>50000</v>
      </c>
      <c r="G50" s="20"/>
      <c r="H50" s="20">
        <v>55000</v>
      </c>
      <c r="I50" s="20"/>
      <c r="J50" s="20">
        <v>96000</v>
      </c>
    </row>
    <row r="51" spans="1:12" ht="21.5">
      <c r="A51" s="172" t="s">
        <v>144</v>
      </c>
      <c r="B51" s="142">
        <v>7</v>
      </c>
      <c r="D51" s="20">
        <v>220000</v>
      </c>
      <c r="E51" s="20"/>
      <c r="F51" s="20">
        <v>600000</v>
      </c>
      <c r="G51" s="20"/>
      <c r="H51" s="20">
        <v>220000</v>
      </c>
      <c r="I51" s="20"/>
      <c r="J51" s="20">
        <v>600000</v>
      </c>
    </row>
    <row r="52" spans="1:12" ht="21.5">
      <c r="A52" s="114" t="s">
        <v>175</v>
      </c>
      <c r="B52" s="142">
        <v>2</v>
      </c>
      <c r="D52" s="20">
        <v>39400</v>
      </c>
      <c r="E52" s="20"/>
      <c r="F52" s="20">
        <v>14400</v>
      </c>
      <c r="G52" s="20"/>
      <c r="H52" s="17">
        <v>189207</v>
      </c>
      <c r="I52" s="20"/>
      <c r="J52" s="20">
        <v>82231</v>
      </c>
    </row>
    <row r="53" spans="1:12" ht="21.5">
      <c r="A53" s="114" t="s">
        <v>176</v>
      </c>
      <c r="D53" s="20">
        <v>0</v>
      </c>
      <c r="E53" s="20"/>
      <c r="F53" s="20">
        <v>8518</v>
      </c>
      <c r="G53" s="20"/>
      <c r="H53" s="17">
        <v>0</v>
      </c>
      <c r="I53" s="20"/>
      <c r="J53" s="20">
        <v>8518</v>
      </c>
    </row>
    <row r="54" spans="1:12" ht="21.5">
      <c r="A54" s="114" t="s">
        <v>137</v>
      </c>
      <c r="D54" s="20">
        <v>55488</v>
      </c>
      <c r="E54" s="20"/>
      <c r="F54" s="20">
        <v>64258</v>
      </c>
      <c r="G54" s="20"/>
      <c r="H54" s="17">
        <v>0</v>
      </c>
      <c r="I54" s="20"/>
      <c r="J54" s="20">
        <v>0</v>
      </c>
    </row>
    <row r="55" spans="1:12" ht="21.5">
      <c r="A55" s="172" t="s">
        <v>32</v>
      </c>
      <c r="B55" s="142">
        <v>2</v>
      </c>
      <c r="D55" s="20">
        <v>43754</v>
      </c>
      <c r="E55" s="20"/>
      <c r="F55" s="20">
        <v>49088</v>
      </c>
      <c r="G55" s="20"/>
      <c r="H55" s="20">
        <v>528</v>
      </c>
      <c r="I55" s="20"/>
      <c r="J55" s="20">
        <v>1215</v>
      </c>
      <c r="L55" s="180"/>
    </row>
    <row r="56" spans="1:12" s="152" customFormat="1">
      <c r="A56" s="177" t="s">
        <v>33</v>
      </c>
      <c r="B56" s="170"/>
      <c r="C56" s="178"/>
      <c r="D56" s="69">
        <f>SUM(D46:D55)</f>
        <v>1063425</v>
      </c>
      <c r="E56" s="70"/>
      <c r="F56" s="69">
        <f>SUM(F46:F55)</f>
        <v>1369401</v>
      </c>
      <c r="G56" s="70"/>
      <c r="H56" s="69">
        <f>SUM(H46:H55)</f>
        <v>1065388</v>
      </c>
      <c r="I56" s="70"/>
      <c r="J56" s="69">
        <f>SUM(J46:J55)</f>
        <v>1252636</v>
      </c>
      <c r="L56" s="201"/>
    </row>
    <row r="57" spans="1:12" ht="21.5">
      <c r="D57" s="181"/>
      <c r="E57" s="181"/>
      <c r="F57" s="181"/>
      <c r="G57" s="181"/>
      <c r="H57" s="181"/>
      <c r="I57" s="181"/>
      <c r="J57" s="181"/>
    </row>
    <row r="58" spans="1:12">
      <c r="A58" s="170" t="s">
        <v>34</v>
      </c>
      <c r="D58" s="181"/>
      <c r="E58" s="181"/>
      <c r="F58" s="181"/>
      <c r="G58" s="181"/>
      <c r="H58" s="181"/>
      <c r="I58" s="181"/>
      <c r="J58" s="181"/>
    </row>
    <row r="59" spans="1:12" ht="21.5">
      <c r="A59" s="182" t="s">
        <v>35</v>
      </c>
      <c r="B59" s="19" t="s">
        <v>216</v>
      </c>
      <c r="C59" s="21"/>
      <c r="D59" s="15">
        <v>931720</v>
      </c>
      <c r="E59" s="15"/>
      <c r="F59" s="15">
        <v>939319</v>
      </c>
      <c r="G59" s="15"/>
      <c r="H59" s="15">
        <v>2982</v>
      </c>
      <c r="I59" s="15"/>
      <c r="J59" s="15">
        <v>3786</v>
      </c>
    </row>
    <row r="60" spans="1:12" ht="21.5">
      <c r="A60" s="182" t="s">
        <v>36</v>
      </c>
      <c r="B60" s="19"/>
      <c r="C60" s="21"/>
      <c r="D60" s="15">
        <v>24977</v>
      </c>
      <c r="E60" s="15"/>
      <c r="F60" s="15">
        <v>23970</v>
      </c>
      <c r="G60" s="15"/>
      <c r="H60" s="15">
        <v>16276</v>
      </c>
      <c r="I60" s="15"/>
      <c r="J60" s="15">
        <v>16000</v>
      </c>
    </row>
    <row r="61" spans="1:12" s="152" customFormat="1">
      <c r="A61" s="177" t="s">
        <v>38</v>
      </c>
      <c r="B61" s="169"/>
      <c r="C61" s="178"/>
      <c r="D61" s="69">
        <f>SUM(D59:D60)</f>
        <v>956697</v>
      </c>
      <c r="E61" s="70"/>
      <c r="F61" s="69">
        <f>SUM(F59:F60)</f>
        <v>963289</v>
      </c>
      <c r="G61" s="70"/>
      <c r="H61" s="69">
        <f>SUM(H59:H60)</f>
        <v>19258</v>
      </c>
      <c r="I61" s="70"/>
      <c r="J61" s="69">
        <f>SUM(J59:J60)</f>
        <v>19786</v>
      </c>
      <c r="L61" s="201"/>
    </row>
    <row r="62" spans="1:12" s="152" customFormat="1">
      <c r="A62" s="177"/>
      <c r="B62" s="169"/>
      <c r="C62" s="178"/>
      <c r="D62" s="70"/>
      <c r="E62" s="70"/>
      <c r="F62" s="70"/>
      <c r="G62" s="70"/>
      <c r="H62" s="70"/>
      <c r="I62" s="70"/>
      <c r="J62" s="70"/>
    </row>
    <row r="63" spans="1:12" s="152" customFormat="1">
      <c r="A63" s="177" t="s">
        <v>39</v>
      </c>
      <c r="B63" s="169"/>
      <c r="C63" s="178"/>
      <c r="D63" s="71">
        <f>D61+D56</f>
        <v>2020122</v>
      </c>
      <c r="E63" s="70"/>
      <c r="F63" s="71">
        <f>F61+F56</f>
        <v>2332690</v>
      </c>
      <c r="G63" s="70"/>
      <c r="H63" s="71">
        <f>H61+H56</f>
        <v>1084646</v>
      </c>
      <c r="I63" s="70"/>
      <c r="J63" s="71">
        <f>J61+J56</f>
        <v>1272422</v>
      </c>
    </row>
    <row r="64" spans="1:12" ht="21.5">
      <c r="A64" s="183"/>
      <c r="B64" s="90"/>
      <c r="D64" s="180"/>
      <c r="E64" s="180"/>
      <c r="F64" s="180"/>
      <c r="G64" s="180"/>
      <c r="H64" s="180"/>
      <c r="I64" s="180"/>
      <c r="J64" s="180"/>
    </row>
    <row r="65" spans="1:11" s="165" customFormat="1" ht="23">
      <c r="A65" s="164" t="s">
        <v>0</v>
      </c>
    </row>
    <row r="66" spans="1:11" s="165" customFormat="1" ht="23">
      <c r="A66" s="164" t="s">
        <v>140</v>
      </c>
      <c r="B66" s="164"/>
      <c r="C66" s="164"/>
      <c r="D66" s="164"/>
      <c r="E66" s="164"/>
      <c r="F66" s="164"/>
      <c r="G66" s="164"/>
      <c r="H66" s="164"/>
      <c r="I66" s="164"/>
      <c r="J66" s="164"/>
    </row>
    <row r="67" spans="1:11">
      <c r="A67" s="152" t="s">
        <v>25</v>
      </c>
      <c r="B67" s="152"/>
      <c r="C67" s="152"/>
      <c r="D67" s="152"/>
      <c r="E67" s="152"/>
      <c r="F67" s="152"/>
      <c r="G67" s="152"/>
      <c r="H67" s="152"/>
      <c r="I67" s="152"/>
      <c r="J67" s="152"/>
    </row>
    <row r="68" spans="1:11">
      <c r="A68" s="152"/>
      <c r="B68" s="114"/>
      <c r="D68" s="152"/>
      <c r="E68" s="178" t="s">
        <v>1</v>
      </c>
      <c r="F68" s="152"/>
      <c r="G68" s="152"/>
      <c r="H68" s="283" t="s">
        <v>2</v>
      </c>
      <c r="I68" s="283"/>
      <c r="J68" s="283"/>
    </row>
    <row r="69" spans="1:11">
      <c r="A69" s="152"/>
      <c r="D69" s="154" t="s">
        <v>143</v>
      </c>
      <c r="E69" s="154"/>
      <c r="F69" s="154" t="s">
        <v>3</v>
      </c>
      <c r="H69" s="154" t="s">
        <v>143</v>
      </c>
      <c r="I69" s="154"/>
      <c r="J69" s="154" t="s">
        <v>3</v>
      </c>
    </row>
    <row r="70" spans="1:11">
      <c r="A70" s="152"/>
      <c r="D70" s="167">
        <v>2568</v>
      </c>
      <c r="E70" s="167"/>
      <c r="F70" s="167">
        <v>2567</v>
      </c>
      <c r="H70" s="167">
        <v>2568</v>
      </c>
      <c r="I70" s="167"/>
      <c r="J70" s="167">
        <v>2567</v>
      </c>
    </row>
    <row r="71" spans="1:11">
      <c r="A71" s="168"/>
      <c r="D71" s="167" t="s">
        <v>6</v>
      </c>
      <c r="H71" s="167" t="s">
        <v>6</v>
      </c>
    </row>
    <row r="72" spans="1:11">
      <c r="B72" s="169"/>
      <c r="C72" s="178"/>
      <c r="D72" s="282" t="s">
        <v>7</v>
      </c>
      <c r="E72" s="282"/>
      <c r="F72" s="282"/>
      <c r="G72" s="282"/>
      <c r="H72" s="282"/>
      <c r="I72" s="282"/>
      <c r="J72" s="282"/>
    </row>
    <row r="73" spans="1:11">
      <c r="A73" s="170" t="s">
        <v>40</v>
      </c>
      <c r="B73" s="91"/>
      <c r="D73" s="171"/>
      <c r="E73" s="171"/>
      <c r="F73" s="171"/>
      <c r="G73" s="171"/>
      <c r="H73" s="171"/>
      <c r="I73" s="171"/>
      <c r="J73" s="171"/>
    </row>
    <row r="74" spans="1:11" ht="21.5">
      <c r="A74" s="211" t="s">
        <v>41</v>
      </c>
      <c r="D74" s="171"/>
      <c r="E74" s="171"/>
      <c r="F74" s="171"/>
      <c r="G74" s="171"/>
      <c r="H74" s="171"/>
      <c r="I74" s="171"/>
      <c r="J74" s="171"/>
    </row>
    <row r="75" spans="1:11" ht="21.5">
      <c r="A75" s="184" t="s">
        <v>42</v>
      </c>
      <c r="D75" s="171"/>
      <c r="E75" s="171"/>
      <c r="F75" s="171"/>
      <c r="G75" s="171"/>
      <c r="H75" s="171"/>
      <c r="I75" s="171"/>
      <c r="J75" s="171"/>
    </row>
    <row r="76" spans="1:11" thickBot="1">
      <c r="A76" s="184" t="s">
        <v>43</v>
      </c>
      <c r="D76" s="23">
        <v>3458554</v>
      </c>
      <c r="E76" s="171"/>
      <c r="F76" s="23">
        <v>3458554</v>
      </c>
      <c r="G76" s="171"/>
      <c r="H76" s="23">
        <v>3458554</v>
      </c>
      <c r="I76" s="171"/>
      <c r="J76" s="23">
        <v>3458554</v>
      </c>
    </row>
    <row r="77" spans="1:11" thickTop="1">
      <c r="A77" s="184" t="s">
        <v>44</v>
      </c>
      <c r="D77" s="18"/>
      <c r="E77" s="17"/>
      <c r="F77" s="18"/>
      <c r="G77" s="18"/>
      <c r="H77" s="18"/>
      <c r="I77" s="18"/>
      <c r="J77" s="18"/>
    </row>
    <row r="78" spans="1:11" ht="21.5">
      <c r="A78" s="184" t="s">
        <v>136</v>
      </c>
      <c r="D78" s="18">
        <f>'SOCE_Conso 8'!E37</f>
        <v>2503255</v>
      </c>
      <c r="E78" s="17"/>
      <c r="F78" s="18">
        <v>2503255</v>
      </c>
      <c r="G78" s="18"/>
      <c r="H78" s="18">
        <f>'SOCE_Separate 9'!E26</f>
        <v>2503255</v>
      </c>
      <c r="I78" s="18"/>
      <c r="J78" s="18">
        <v>2503255</v>
      </c>
      <c r="K78" s="180"/>
    </row>
    <row r="79" spans="1:11" ht="21.5">
      <c r="A79" s="114" t="s">
        <v>45</v>
      </c>
      <c r="D79" s="18">
        <f>'SOCE_Conso 8'!G37</f>
        <v>207161</v>
      </c>
      <c r="E79" s="18"/>
      <c r="F79" s="18">
        <v>207161</v>
      </c>
      <c r="G79" s="18"/>
      <c r="H79" s="18">
        <f>'SOCE_Separate 9'!G26</f>
        <v>207161</v>
      </c>
      <c r="I79" s="18"/>
      <c r="J79" s="18">
        <v>207161</v>
      </c>
    </row>
    <row r="80" spans="1:11" ht="21.5">
      <c r="A80" s="114" t="s">
        <v>200</v>
      </c>
      <c r="D80" s="171"/>
      <c r="E80" s="171"/>
      <c r="F80" s="171"/>
      <c r="G80" s="171"/>
      <c r="H80" s="171"/>
      <c r="I80" s="171"/>
      <c r="J80" s="171"/>
    </row>
    <row r="81" spans="1:11" ht="21.5">
      <c r="A81" s="184" t="s">
        <v>46</v>
      </c>
      <c r="D81" s="171"/>
      <c r="E81" s="171"/>
      <c r="F81" s="171"/>
      <c r="G81" s="171"/>
      <c r="H81" s="171"/>
      <c r="I81" s="171"/>
      <c r="J81" s="171"/>
    </row>
    <row r="82" spans="1:11" ht="21.5">
      <c r="A82" s="183" t="s">
        <v>47</v>
      </c>
      <c r="D82" s="18">
        <f>'SOCE_Conso 8'!I37</f>
        <v>82900</v>
      </c>
      <c r="E82" s="18"/>
      <c r="F82" s="18">
        <v>82900</v>
      </c>
      <c r="G82" s="18"/>
      <c r="H82" s="18">
        <f>'SOCE_Separate 9'!I26</f>
        <v>82900</v>
      </c>
      <c r="I82" s="18"/>
      <c r="J82" s="18">
        <v>82900</v>
      </c>
    </row>
    <row r="83" spans="1:11" ht="21.5">
      <c r="A83" s="184" t="s">
        <v>201</v>
      </c>
      <c r="D83" s="18">
        <f>'SOCE_Conso 8'!K37</f>
        <v>-778970</v>
      </c>
      <c r="E83" s="18"/>
      <c r="F83" s="18">
        <v>-820690</v>
      </c>
      <c r="G83" s="18"/>
      <c r="H83" s="18">
        <f>'SOCE_Separate 9'!K26</f>
        <v>502062</v>
      </c>
      <c r="I83" s="18"/>
      <c r="J83" s="18">
        <v>294894</v>
      </c>
      <c r="K83" s="180"/>
    </row>
    <row r="84" spans="1:11" ht="21.5">
      <c r="A84" s="114" t="s">
        <v>49</v>
      </c>
      <c r="D84" s="22">
        <f>'SOCE_Conso 8'!M37+'SOCE_Conso 8'!O37+'SOCE_Conso 8'!Q37+'SOCE_Conso 8'!S37</f>
        <v>-268647</v>
      </c>
      <c r="E84" s="18"/>
      <c r="F84" s="22">
        <v>85795</v>
      </c>
      <c r="G84" s="18"/>
      <c r="H84" s="22">
        <f>'SOCE_Separate 9'!M26</f>
        <v>387</v>
      </c>
      <c r="I84" s="18"/>
      <c r="J84" s="22">
        <v>1781</v>
      </c>
    </row>
    <row r="85" spans="1:11">
      <c r="A85" s="177" t="s">
        <v>50</v>
      </c>
      <c r="D85" s="66">
        <f>SUM(D78:D84)</f>
        <v>1745699</v>
      </c>
      <c r="E85" s="67"/>
      <c r="F85" s="66">
        <f>SUM(F78:F84)</f>
        <v>2058421</v>
      </c>
      <c r="G85" s="67"/>
      <c r="H85" s="66">
        <f>SUM(H78:H84)</f>
        <v>3295765</v>
      </c>
      <c r="I85" s="67"/>
      <c r="J85" s="66">
        <f>SUM(J78:J84)</f>
        <v>3089991</v>
      </c>
    </row>
    <row r="86" spans="1:11">
      <c r="A86" s="177"/>
      <c r="D86" s="67"/>
      <c r="E86" s="67"/>
      <c r="F86" s="67"/>
      <c r="G86" s="67"/>
      <c r="H86" s="67"/>
      <c r="I86" s="67"/>
      <c r="J86" s="67"/>
    </row>
    <row r="87" spans="1:11" ht="22.5" thickBot="1">
      <c r="A87" s="152" t="s">
        <v>51</v>
      </c>
      <c r="B87" s="169"/>
      <c r="C87" s="178"/>
      <c r="D87" s="68">
        <f>D63+D85</f>
        <v>3765821</v>
      </c>
      <c r="E87" s="67"/>
      <c r="F87" s="68">
        <f>F63+F85</f>
        <v>4391111</v>
      </c>
      <c r="G87" s="67"/>
      <c r="H87" s="68">
        <f>H63+H85</f>
        <v>4380411</v>
      </c>
      <c r="I87" s="67"/>
      <c r="J87" s="68">
        <f>J63+J85</f>
        <v>4362413</v>
      </c>
    </row>
    <row r="88" spans="1:11" ht="22.5" thickTop="1">
      <c r="C88" s="178"/>
      <c r="D88" s="18"/>
      <c r="E88" s="18"/>
      <c r="F88" s="18"/>
      <c r="G88" s="18"/>
      <c r="H88" s="18"/>
      <c r="I88" s="18"/>
      <c r="J88" s="18"/>
    </row>
    <row r="89" spans="1:11">
      <c r="A89" s="281"/>
      <c r="B89" s="281"/>
      <c r="C89" s="178"/>
      <c r="D89" s="18"/>
      <c r="E89" s="18"/>
      <c r="F89" s="18"/>
      <c r="G89" s="18"/>
      <c r="H89" s="18"/>
      <c r="I89" s="18"/>
      <c r="J89" s="18"/>
    </row>
    <row r="90" spans="1:11" ht="21.5">
      <c r="B90" s="166"/>
      <c r="D90" s="180"/>
    </row>
    <row r="91" spans="1:11" ht="21.5">
      <c r="B91" s="166"/>
      <c r="D91" s="180"/>
      <c r="E91" s="180"/>
      <c r="F91" s="180"/>
      <c r="G91" s="180"/>
      <c r="H91" s="180"/>
      <c r="I91" s="180"/>
      <c r="J91" s="180"/>
    </row>
    <row r="92" spans="1:11" ht="21.5">
      <c r="B92" s="166"/>
      <c r="D92" s="180"/>
      <c r="F92" s="180"/>
      <c r="H92" s="180"/>
      <c r="J92" s="180"/>
    </row>
    <row r="93" spans="1:11" ht="21.5"/>
    <row r="94" spans="1:11" ht="21.5"/>
    <row r="96" spans="1:11" ht="21.5">
      <c r="B96" s="166"/>
    </row>
    <row r="97" spans="2:2" ht="21.5">
      <c r="B97" s="166"/>
    </row>
  </sheetData>
  <mergeCells count="9">
    <mergeCell ref="A89:B89"/>
    <mergeCell ref="A36:B36"/>
    <mergeCell ref="D44:J44"/>
    <mergeCell ref="D8:J8"/>
    <mergeCell ref="D4:F4"/>
    <mergeCell ref="H4:J4"/>
    <mergeCell ref="H40:J40"/>
    <mergeCell ref="H68:J68"/>
    <mergeCell ref="D72:J72"/>
  </mergeCells>
  <pageMargins left="0.8" right="0.8" top="0.48" bottom="0.4" header="0.5" footer="0.5"/>
  <pageSetup paperSize="9" scale="74" firstPageNumber="3"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2" manualBreakCount="2">
    <brk id="36" max="16383" man="1"/>
    <brk id="6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76"/>
  <sheetViews>
    <sheetView view="pageBreakPreview" topLeftCell="A67" zoomScaleNormal="115" zoomScaleSheetLayoutView="100" workbookViewId="0">
      <selection activeCell="L34" sqref="L34"/>
    </sheetView>
  </sheetViews>
  <sheetFormatPr defaultColWidth="10.6640625" defaultRowHeight="22" customHeight="1"/>
  <cols>
    <col min="1" max="1" width="68" style="161" customWidth="1"/>
    <col min="2" max="2" width="11.109375" style="205" customWidth="1"/>
    <col min="3" max="3" width="1.6640625" style="160" customWidth="1"/>
    <col min="4" max="4" width="15.109375" style="161" customWidth="1"/>
    <col min="5" max="5" width="1.6640625" style="161" customWidth="1"/>
    <col min="6" max="6" width="15.109375" style="161" customWidth="1"/>
    <col min="7" max="7" width="1.6640625" style="199" customWidth="1"/>
    <col min="8" max="8" width="15.109375" style="161" customWidth="1"/>
    <col min="9" max="9" width="1.44140625" style="161" customWidth="1"/>
    <col min="10" max="10" width="15.109375" style="161" customWidth="1"/>
    <col min="11" max="11" width="2" style="161" customWidth="1"/>
    <col min="12" max="13" width="10.6640625" style="161"/>
    <col min="14" max="14" width="17.77734375" style="161" customWidth="1"/>
    <col min="15" max="16384" width="10.6640625" style="161"/>
  </cols>
  <sheetData>
    <row r="1" spans="1:16" s="137" customFormat="1" ht="22" customHeight="1">
      <c r="A1" s="115" t="s">
        <v>0</v>
      </c>
      <c r="B1" s="203"/>
      <c r="C1" s="115"/>
      <c r="D1" s="115"/>
      <c r="E1" s="115"/>
      <c r="F1" s="115"/>
      <c r="G1" s="186"/>
      <c r="H1" s="115"/>
      <c r="I1" s="115"/>
      <c r="J1" s="115"/>
      <c r="K1" s="115"/>
      <c r="L1" s="115"/>
      <c r="M1" s="115"/>
      <c r="N1" s="115"/>
      <c r="O1" s="115"/>
      <c r="P1" s="115"/>
    </row>
    <row r="2" spans="1:16" s="137" customFormat="1" ht="22" customHeight="1">
      <c r="A2" s="138" t="s">
        <v>52</v>
      </c>
      <c r="B2" s="204"/>
      <c r="C2" s="138"/>
      <c r="D2" s="138"/>
      <c r="E2" s="138"/>
      <c r="F2" s="138"/>
      <c r="G2" s="187"/>
      <c r="H2" s="138"/>
      <c r="I2" s="138"/>
      <c r="J2" s="138"/>
    </row>
    <row r="3" spans="1:16" s="137" customFormat="1" ht="22" customHeight="1">
      <c r="A3" s="138"/>
      <c r="B3" s="204"/>
      <c r="C3" s="138"/>
      <c r="D3" s="138"/>
      <c r="E3" s="138"/>
      <c r="F3" s="138"/>
      <c r="G3" s="187"/>
      <c r="H3" s="138"/>
      <c r="I3" s="138"/>
      <c r="J3" s="138"/>
    </row>
    <row r="4" spans="1:16" s="140" customFormat="1" ht="22" customHeight="1">
      <c r="A4" s="139"/>
      <c r="B4" s="141"/>
      <c r="D4" s="284" t="s">
        <v>1</v>
      </c>
      <c r="E4" s="284"/>
      <c r="F4" s="284"/>
      <c r="G4" s="284"/>
      <c r="H4" s="284" t="s">
        <v>2</v>
      </c>
      <c r="I4" s="284"/>
      <c r="J4" s="284"/>
    </row>
    <row r="5" spans="1:16" s="140" customFormat="1" ht="22" customHeight="1">
      <c r="A5" s="139"/>
      <c r="B5" s="212"/>
      <c r="C5" s="212"/>
      <c r="D5" s="285" t="s">
        <v>53</v>
      </c>
      <c r="E5" s="285"/>
      <c r="F5" s="285"/>
      <c r="G5" s="188"/>
      <c r="H5" s="285" t="s">
        <v>53</v>
      </c>
      <c r="I5" s="285"/>
      <c r="J5" s="285"/>
    </row>
    <row r="6" spans="1:16" s="140" customFormat="1" ht="22" customHeight="1">
      <c r="A6" s="139"/>
      <c r="B6" s="141"/>
      <c r="C6" s="212"/>
      <c r="D6" s="285" t="s">
        <v>145</v>
      </c>
      <c r="E6" s="285"/>
      <c r="F6" s="285"/>
      <c r="G6" s="188"/>
      <c r="H6" s="285" t="s">
        <v>145</v>
      </c>
      <c r="I6" s="285"/>
      <c r="J6" s="285"/>
    </row>
    <row r="7" spans="1:16" s="140" customFormat="1" ht="22" customHeight="1">
      <c r="A7" s="139"/>
      <c r="B7" s="142" t="s">
        <v>5</v>
      </c>
      <c r="C7" s="212"/>
      <c r="D7" s="141">
        <v>2568</v>
      </c>
      <c r="F7" s="141">
        <v>2567</v>
      </c>
      <c r="G7" s="189"/>
      <c r="H7" s="141">
        <v>2568</v>
      </c>
      <c r="J7" s="141">
        <v>2567</v>
      </c>
    </row>
    <row r="8" spans="1:16" s="140" customFormat="1" ht="22" customHeight="1">
      <c r="A8" s="139"/>
      <c r="B8" s="142"/>
      <c r="C8" s="212"/>
      <c r="D8" s="141"/>
      <c r="F8" s="141" t="s">
        <v>202</v>
      </c>
      <c r="G8" s="189"/>
      <c r="H8" s="141"/>
      <c r="J8" s="141"/>
    </row>
    <row r="9" spans="1:16" s="140" customFormat="1" ht="22" customHeight="1">
      <c r="A9" s="139"/>
      <c r="B9" s="212"/>
      <c r="C9" s="143"/>
      <c r="D9" s="286" t="s">
        <v>7</v>
      </c>
      <c r="E9" s="286"/>
      <c r="F9" s="286"/>
      <c r="G9" s="286"/>
      <c r="H9" s="286"/>
      <c r="I9" s="286"/>
      <c r="J9" s="286"/>
    </row>
    <row r="10" spans="1:16" s="140" customFormat="1" ht="22" customHeight="1">
      <c r="A10" s="139" t="s">
        <v>177</v>
      </c>
      <c r="B10" s="212"/>
      <c r="C10" s="143"/>
      <c r="D10" s="212"/>
      <c r="E10" s="212"/>
      <c r="F10" s="212"/>
      <c r="G10" s="212"/>
      <c r="H10" s="212"/>
      <c r="I10" s="212"/>
      <c r="J10" s="212"/>
    </row>
    <row r="11" spans="1:16" s="140" customFormat="1" ht="22" customHeight="1">
      <c r="A11" s="144" t="s">
        <v>54</v>
      </c>
      <c r="B11" s="212"/>
      <c r="C11" s="212"/>
      <c r="G11" s="266"/>
      <c r="H11" s="267"/>
      <c r="I11" s="267"/>
      <c r="J11" s="267"/>
    </row>
    <row r="12" spans="1:16" s="140" customFormat="1" ht="22" customHeight="1">
      <c r="A12" s="145" t="s">
        <v>178</v>
      </c>
      <c r="B12" s="146">
        <v>2</v>
      </c>
      <c r="C12" s="146"/>
      <c r="D12" s="25">
        <v>16948</v>
      </c>
      <c r="E12" s="26"/>
      <c r="F12" s="25">
        <v>76597</v>
      </c>
      <c r="G12" s="190"/>
      <c r="H12" s="25">
        <v>27349</v>
      </c>
      <c r="I12" s="26"/>
      <c r="J12" s="25">
        <v>49559</v>
      </c>
      <c r="K12" s="27"/>
      <c r="L12" s="216"/>
      <c r="M12" s="147"/>
    </row>
    <row r="13" spans="1:16" s="140" customFormat="1" ht="22" customHeight="1">
      <c r="A13" s="145" t="s">
        <v>179</v>
      </c>
      <c r="B13" s="146">
        <v>2</v>
      </c>
      <c r="C13" s="146"/>
      <c r="D13" s="17">
        <v>0</v>
      </c>
      <c r="E13" s="26"/>
      <c r="F13" s="102">
        <v>0</v>
      </c>
      <c r="G13" s="190"/>
      <c r="H13" s="25">
        <v>3480</v>
      </c>
      <c r="I13" s="26"/>
      <c r="J13" s="102">
        <v>3780</v>
      </c>
      <c r="K13" s="27"/>
      <c r="L13" s="216"/>
      <c r="M13" s="147"/>
    </row>
    <row r="14" spans="1:16" s="140" customFormat="1" ht="22" customHeight="1">
      <c r="A14" s="145" t="s">
        <v>55</v>
      </c>
      <c r="B14" s="146"/>
      <c r="C14" s="146"/>
      <c r="D14" s="17">
        <v>77169</v>
      </c>
      <c r="E14" s="26"/>
      <c r="F14" s="17">
        <v>61545</v>
      </c>
      <c r="G14" s="190"/>
      <c r="H14" s="102">
        <v>0</v>
      </c>
      <c r="I14" s="26"/>
      <c r="J14" s="102">
        <v>0</v>
      </c>
      <c r="K14" s="27"/>
      <c r="L14" s="147"/>
      <c r="M14" s="147"/>
    </row>
    <row r="15" spans="1:16" s="140" customFormat="1" ht="22" customHeight="1">
      <c r="A15" s="145" t="s">
        <v>180</v>
      </c>
      <c r="B15" s="146">
        <v>4</v>
      </c>
      <c r="C15" s="146"/>
      <c r="D15" s="17">
        <v>0</v>
      </c>
      <c r="E15" s="26"/>
      <c r="F15" s="17">
        <v>458</v>
      </c>
      <c r="G15" s="190"/>
      <c r="H15" s="17">
        <v>211239</v>
      </c>
      <c r="I15" s="26"/>
      <c r="J15" s="17">
        <v>458</v>
      </c>
      <c r="K15" s="27"/>
      <c r="L15" s="147"/>
      <c r="M15" s="147"/>
    </row>
    <row r="16" spans="1:16" s="140" customFormat="1" ht="22" customHeight="1">
      <c r="A16" s="148" t="s">
        <v>56</v>
      </c>
      <c r="B16" s="146">
        <v>2</v>
      </c>
      <c r="C16" s="146"/>
      <c r="D16" s="25">
        <v>10818</v>
      </c>
      <c r="E16" s="25"/>
      <c r="F16" s="102">
        <v>0</v>
      </c>
      <c r="G16" s="35"/>
      <c r="H16" s="25">
        <v>70</v>
      </c>
      <c r="I16" s="25"/>
      <c r="J16" s="25">
        <v>18</v>
      </c>
      <c r="K16" s="27"/>
    </row>
    <row r="17" spans="1:13" s="140" customFormat="1">
      <c r="A17" s="149" t="s">
        <v>57</v>
      </c>
      <c r="B17" s="212"/>
      <c r="C17" s="212"/>
      <c r="D17" s="82">
        <f>SUM(D12:D16)</f>
        <v>104935</v>
      </c>
      <c r="E17" s="36"/>
      <c r="F17" s="82">
        <f>SUM(F12:F16)</f>
        <v>138600</v>
      </c>
      <c r="G17" s="191">
        <f>SUM(G12:G16)</f>
        <v>0</v>
      </c>
      <c r="H17" s="82">
        <f>SUM(H12:H16)</f>
        <v>242138</v>
      </c>
      <c r="I17" s="36"/>
      <c r="J17" s="82">
        <f>SUM(J12:J16)</f>
        <v>53815</v>
      </c>
      <c r="K17" s="27"/>
    </row>
    <row r="18" spans="1:13" s="140" customFormat="1" ht="22" customHeight="1">
      <c r="A18" s="150"/>
      <c r="B18" s="212"/>
      <c r="C18" s="212"/>
      <c r="D18" s="25"/>
      <c r="E18" s="25"/>
      <c r="F18" s="25"/>
      <c r="G18" s="35"/>
      <c r="H18" s="25"/>
      <c r="I18" s="25"/>
      <c r="J18" s="25"/>
      <c r="K18" s="27"/>
    </row>
    <row r="19" spans="1:13" s="140" customFormat="1" ht="22" customHeight="1">
      <c r="A19" s="144" t="s">
        <v>58</v>
      </c>
      <c r="B19" s="212"/>
      <c r="C19" s="212"/>
      <c r="D19" s="26"/>
      <c r="E19" s="26"/>
      <c r="F19" s="26"/>
      <c r="G19" s="190"/>
      <c r="H19" s="26"/>
      <c r="I19" s="26"/>
      <c r="J19" s="26"/>
      <c r="K19" s="27"/>
    </row>
    <row r="20" spans="1:13" s="140" customFormat="1" ht="22" customHeight="1">
      <c r="A20" s="148" t="s">
        <v>59</v>
      </c>
      <c r="B20" s="212"/>
      <c r="C20" s="212"/>
      <c r="D20" s="29">
        <v>84393</v>
      </c>
      <c r="E20" s="26"/>
      <c r="F20" s="29">
        <v>92690</v>
      </c>
      <c r="G20" s="190"/>
      <c r="H20" s="102">
        <v>0</v>
      </c>
      <c r="I20" s="26"/>
      <c r="J20" s="102">
        <v>0</v>
      </c>
      <c r="K20" s="27"/>
      <c r="M20" s="157"/>
    </row>
    <row r="21" spans="1:13" s="140" customFormat="1" ht="22" customHeight="1">
      <c r="A21" s="148" t="s">
        <v>60</v>
      </c>
      <c r="B21" s="212"/>
      <c r="C21" s="212"/>
      <c r="D21" s="29">
        <v>18585</v>
      </c>
      <c r="E21" s="26"/>
      <c r="F21" s="29">
        <v>34170</v>
      </c>
      <c r="G21" s="190"/>
      <c r="H21" s="102">
        <v>0</v>
      </c>
      <c r="I21" s="26"/>
      <c r="J21" s="102">
        <v>0</v>
      </c>
      <c r="K21" s="27"/>
    </row>
    <row r="22" spans="1:13" s="140" customFormat="1" ht="22" customHeight="1">
      <c r="A22" s="148" t="s">
        <v>61</v>
      </c>
      <c r="B22" s="146">
        <v>2</v>
      </c>
      <c r="C22" s="146"/>
      <c r="D22" s="29">
        <v>99518</v>
      </c>
      <c r="E22" s="25"/>
      <c r="F22" s="29">
        <v>78772</v>
      </c>
      <c r="G22" s="35"/>
      <c r="H22" s="25">
        <v>19549</v>
      </c>
      <c r="I22" s="25"/>
      <c r="J22" s="25">
        <v>19304</v>
      </c>
      <c r="K22" s="27"/>
    </row>
    <row r="23" spans="1:13" s="140" customFormat="1" ht="22" customHeight="1">
      <c r="A23" s="149" t="s">
        <v>62</v>
      </c>
      <c r="B23" s="212"/>
      <c r="C23" s="151"/>
      <c r="D23" s="82">
        <f>SUM(D20:D22)</f>
        <v>202496</v>
      </c>
      <c r="E23" s="37"/>
      <c r="F23" s="82">
        <f>SUM(F20:F22)</f>
        <v>205632</v>
      </c>
      <c r="G23" s="191">
        <f>SUM(G20:G22)</f>
        <v>0</v>
      </c>
      <c r="H23" s="82">
        <f>SUM(H20:H22)</f>
        <v>19549</v>
      </c>
      <c r="I23" s="36"/>
      <c r="J23" s="82">
        <f>SUM(J20:J22)</f>
        <v>19304</v>
      </c>
      <c r="K23" s="27"/>
    </row>
    <row r="24" spans="1:13" s="140" customFormat="1" ht="22" customHeight="1">
      <c r="A24" s="149"/>
      <c r="B24" s="212"/>
      <c r="C24" s="151"/>
      <c r="D24" s="33"/>
      <c r="E24" s="26"/>
      <c r="F24" s="33"/>
      <c r="G24" s="35"/>
      <c r="H24" s="33"/>
      <c r="I24" s="25"/>
      <c r="J24" s="33"/>
      <c r="K24" s="27"/>
    </row>
    <row r="25" spans="1:13" s="140" customFormat="1" ht="22" customHeight="1">
      <c r="A25" s="152" t="s">
        <v>161</v>
      </c>
      <c r="B25" s="212"/>
      <c r="C25" s="151"/>
      <c r="D25" s="83">
        <f>D17-D23</f>
        <v>-97561</v>
      </c>
      <c r="E25" s="36"/>
      <c r="F25" s="89">
        <f>F17-F23</f>
        <v>-67032</v>
      </c>
      <c r="G25" s="191"/>
      <c r="H25" s="83">
        <f>H17-H23</f>
        <v>222589</v>
      </c>
      <c r="I25" s="36"/>
      <c r="J25" s="89">
        <f>J17-J23</f>
        <v>34511</v>
      </c>
      <c r="K25" s="27"/>
    </row>
    <row r="26" spans="1:13" s="140" customFormat="1" ht="22" customHeight="1">
      <c r="A26" s="148" t="s">
        <v>63</v>
      </c>
      <c r="B26" s="146">
        <v>2</v>
      </c>
      <c r="C26" s="146"/>
      <c r="D26" s="29">
        <v>-30970</v>
      </c>
      <c r="E26" s="30"/>
      <c r="F26" s="29">
        <v>-16883</v>
      </c>
      <c r="G26" s="35"/>
      <c r="H26" s="25">
        <v>-15421</v>
      </c>
      <c r="I26" s="25"/>
      <c r="J26" s="25">
        <f>-16883</f>
        <v>-16883</v>
      </c>
      <c r="K26" s="27"/>
    </row>
    <row r="27" spans="1:13" s="140" customFormat="1" ht="22" customHeight="1">
      <c r="A27" s="114" t="s">
        <v>219</v>
      </c>
      <c r="B27" s="212">
        <v>5</v>
      </c>
      <c r="C27" s="212"/>
      <c r="D27" s="25">
        <v>-46357</v>
      </c>
      <c r="E27" s="29"/>
      <c r="F27" s="102">
        <v>0</v>
      </c>
      <c r="G27" s="192"/>
      <c r="H27" s="102">
        <v>0</v>
      </c>
      <c r="I27" s="29"/>
      <c r="J27" s="102">
        <v>0</v>
      </c>
      <c r="K27" s="27"/>
    </row>
    <row r="28" spans="1:13" s="140" customFormat="1" ht="22" customHeight="1">
      <c r="A28" s="149" t="s">
        <v>160</v>
      </c>
      <c r="B28" s="212"/>
      <c r="C28" s="143"/>
      <c r="D28" s="109">
        <f>SUM(D25:D27)</f>
        <v>-174888</v>
      </c>
      <c r="E28" s="88"/>
      <c r="F28" s="109">
        <f>SUM(F25:F27)</f>
        <v>-83915</v>
      </c>
      <c r="G28" s="193"/>
      <c r="H28" s="109">
        <f>SUM(H25:H27)</f>
        <v>207168</v>
      </c>
      <c r="I28" s="88"/>
      <c r="J28" s="109">
        <f>SUM(J25:J27)</f>
        <v>17628</v>
      </c>
      <c r="K28" s="27"/>
    </row>
    <row r="29" spans="1:13" s="140" customFormat="1" ht="22" customHeight="1">
      <c r="A29" s="148" t="s">
        <v>154</v>
      </c>
      <c r="B29" s="212"/>
      <c r="C29" s="143"/>
      <c r="D29" s="103">
        <v>0</v>
      </c>
      <c r="E29" s="25"/>
      <c r="F29" s="103">
        <v>0</v>
      </c>
      <c r="G29" s="35"/>
      <c r="H29" s="103">
        <v>0</v>
      </c>
      <c r="I29" s="25"/>
      <c r="J29" s="99">
        <v>0</v>
      </c>
      <c r="K29" s="27"/>
    </row>
    <row r="30" spans="1:13" s="140" customFormat="1" ht="22" customHeight="1">
      <c r="A30" s="139" t="s">
        <v>181</v>
      </c>
      <c r="B30" s="212"/>
      <c r="C30" s="212"/>
      <c r="D30" s="100">
        <f>SUM(D28:D29)</f>
        <v>-174888</v>
      </c>
      <c r="E30" s="38"/>
      <c r="F30" s="100">
        <f>SUM(F28:F29)</f>
        <v>-83915</v>
      </c>
      <c r="G30" s="194"/>
      <c r="H30" s="98">
        <f>SUM(H28:H29)</f>
        <v>207168</v>
      </c>
      <c r="I30" s="38"/>
      <c r="J30" s="100">
        <f>SUM(J28:J29)</f>
        <v>17628</v>
      </c>
      <c r="K30" s="27"/>
    </row>
    <row r="31" spans="1:13" s="140" customFormat="1" ht="22" customHeight="1">
      <c r="A31" s="139"/>
      <c r="B31" s="212"/>
      <c r="C31" s="212"/>
      <c r="D31" s="261"/>
      <c r="E31" s="38"/>
      <c r="F31" s="261"/>
      <c r="G31" s="194"/>
      <c r="H31" s="261"/>
      <c r="I31" s="38"/>
      <c r="J31" s="261"/>
      <c r="K31" s="27"/>
    </row>
    <row r="32" spans="1:13" s="140" customFormat="1" ht="22" customHeight="1">
      <c r="A32" s="262" t="s">
        <v>182</v>
      </c>
      <c r="B32" s="212"/>
      <c r="C32" s="212"/>
      <c r="D32" s="261"/>
      <c r="E32" s="38"/>
      <c r="F32" s="261"/>
      <c r="G32" s="194"/>
      <c r="H32" s="261"/>
      <c r="I32" s="38"/>
      <c r="J32" s="261"/>
      <c r="K32" s="27"/>
    </row>
    <row r="33" spans="1:11" s="140" customFormat="1" ht="22" customHeight="1">
      <c r="A33" s="153" t="s">
        <v>217</v>
      </c>
      <c r="B33" s="212">
        <v>9</v>
      </c>
      <c r="C33" s="212"/>
      <c r="D33" s="263">
        <v>0</v>
      </c>
      <c r="E33" s="29"/>
      <c r="F33" s="263">
        <v>-216451</v>
      </c>
      <c r="G33" s="192"/>
      <c r="H33" s="263">
        <v>0</v>
      </c>
      <c r="I33" s="29"/>
      <c r="J33" s="263">
        <v>0</v>
      </c>
      <c r="K33" s="27"/>
    </row>
    <row r="34" spans="1:11" s="140" customFormat="1" ht="22" customHeight="1">
      <c r="A34" s="262" t="s">
        <v>151</v>
      </c>
      <c r="B34" s="212"/>
      <c r="C34" s="143"/>
      <c r="D34" s="268">
        <f>D30+D33</f>
        <v>-174888</v>
      </c>
      <c r="E34" s="139"/>
      <c r="F34" s="268">
        <f>F30+F33</f>
        <v>-300366</v>
      </c>
      <c r="G34" s="269"/>
      <c r="H34" s="268">
        <f>H30+H33</f>
        <v>207168</v>
      </c>
      <c r="I34" s="139"/>
      <c r="J34" s="268">
        <f>J30+J33</f>
        <v>17628</v>
      </c>
      <c r="K34" s="27"/>
    </row>
    <row r="35" spans="1:11" s="140" customFormat="1" ht="22" customHeight="1">
      <c r="A35" s="262"/>
      <c r="B35" s="212"/>
      <c r="C35" s="143"/>
      <c r="D35" s="270"/>
      <c r="E35" s="139"/>
      <c r="F35" s="270"/>
      <c r="G35" s="269"/>
      <c r="H35" s="270"/>
      <c r="I35" s="139"/>
      <c r="J35" s="270"/>
      <c r="K35" s="27"/>
    </row>
    <row r="36" spans="1:11" s="140" customFormat="1" ht="22" customHeight="1">
      <c r="A36" s="262"/>
      <c r="B36" s="212"/>
      <c r="C36" s="143"/>
      <c r="D36" s="270"/>
      <c r="E36" s="139"/>
      <c r="F36" s="270"/>
      <c r="G36" s="269"/>
      <c r="H36" s="270"/>
      <c r="I36" s="139"/>
      <c r="J36" s="270"/>
      <c r="K36" s="27"/>
    </row>
    <row r="37" spans="1:11" s="140" customFormat="1" ht="22" customHeight="1">
      <c r="A37" s="138" t="s">
        <v>0</v>
      </c>
      <c r="B37" s="204"/>
      <c r="C37" s="138"/>
      <c r="D37" s="138"/>
      <c r="E37" s="138"/>
      <c r="F37" s="138"/>
      <c r="G37" s="187"/>
      <c r="H37" s="138"/>
      <c r="I37" s="138"/>
      <c r="J37" s="138"/>
      <c r="K37" s="27"/>
    </row>
    <row r="38" spans="1:11" s="140" customFormat="1" ht="22" customHeight="1">
      <c r="A38" s="138" t="s">
        <v>52</v>
      </c>
      <c r="B38" s="204"/>
      <c r="C38" s="138"/>
      <c r="D38" s="138"/>
      <c r="E38" s="138"/>
      <c r="F38" s="138"/>
      <c r="G38" s="187"/>
      <c r="H38" s="138"/>
      <c r="I38" s="138"/>
      <c r="J38" s="138"/>
      <c r="K38" s="27"/>
    </row>
    <row r="39" spans="1:11" s="140" customFormat="1" ht="22" customHeight="1">
      <c r="A39" s="287"/>
      <c r="B39" s="287"/>
      <c r="C39" s="287"/>
      <c r="D39" s="287"/>
      <c r="E39" s="287"/>
      <c r="F39" s="287"/>
      <c r="G39" s="287"/>
      <c r="H39" s="287"/>
      <c r="I39" s="287"/>
      <c r="J39" s="287"/>
      <c r="K39" s="27"/>
    </row>
    <row r="40" spans="1:11" s="140" customFormat="1" ht="22" customHeight="1">
      <c r="B40" s="141"/>
      <c r="D40" s="284" t="s">
        <v>1</v>
      </c>
      <c r="E40" s="284"/>
      <c r="F40" s="284"/>
      <c r="G40" s="284"/>
      <c r="H40" s="284" t="s">
        <v>2</v>
      </c>
      <c r="I40" s="284"/>
      <c r="J40" s="284"/>
      <c r="K40" s="27"/>
    </row>
    <row r="41" spans="1:11" s="140" customFormat="1" ht="22" customHeight="1">
      <c r="B41" s="212"/>
      <c r="C41" s="212"/>
      <c r="D41" s="285" t="s">
        <v>53</v>
      </c>
      <c r="E41" s="285"/>
      <c r="F41" s="285"/>
      <c r="G41" s="188"/>
      <c r="H41" s="285" t="s">
        <v>53</v>
      </c>
      <c r="I41" s="285"/>
      <c r="J41" s="285"/>
      <c r="K41" s="27"/>
    </row>
    <row r="42" spans="1:11" s="140" customFormat="1" ht="22" customHeight="1">
      <c r="B42" s="212"/>
      <c r="C42" s="212"/>
      <c r="D42" s="285" t="s">
        <v>145</v>
      </c>
      <c r="E42" s="285"/>
      <c r="F42" s="285"/>
      <c r="G42" s="188"/>
      <c r="H42" s="285" t="s">
        <v>145</v>
      </c>
      <c r="I42" s="285"/>
      <c r="J42" s="285"/>
      <c r="K42" s="27"/>
    </row>
    <row r="43" spans="1:11" s="140" customFormat="1" ht="22" customHeight="1">
      <c r="B43" s="142" t="s">
        <v>5</v>
      </c>
      <c r="C43" s="212"/>
      <c r="D43" s="141">
        <v>2568</v>
      </c>
      <c r="F43" s="141">
        <v>2567</v>
      </c>
      <c r="G43" s="189"/>
      <c r="H43" s="141">
        <v>2568</v>
      </c>
      <c r="J43" s="141">
        <v>2567</v>
      </c>
      <c r="K43" s="27"/>
    </row>
    <row r="44" spans="1:11" s="140" customFormat="1" ht="22" customHeight="1">
      <c r="B44" s="142"/>
      <c r="C44" s="212"/>
      <c r="D44" s="141"/>
      <c r="F44" s="141" t="s">
        <v>202</v>
      </c>
      <c r="G44" s="189"/>
      <c r="H44" s="141"/>
      <c r="J44" s="141"/>
      <c r="K44" s="27"/>
    </row>
    <row r="45" spans="1:11" s="140" customFormat="1" ht="22" customHeight="1">
      <c r="B45" s="212"/>
      <c r="C45" s="212"/>
      <c r="D45" s="286" t="s">
        <v>7</v>
      </c>
      <c r="E45" s="286"/>
      <c r="F45" s="286"/>
      <c r="G45" s="286"/>
      <c r="H45" s="286"/>
      <c r="I45" s="286"/>
      <c r="J45" s="286"/>
      <c r="K45" s="27"/>
    </row>
    <row r="46" spans="1:11" s="140" customFormat="1" ht="22" customHeight="1">
      <c r="A46" s="156" t="s">
        <v>64</v>
      </c>
      <c r="B46" s="212"/>
      <c r="C46" s="151"/>
      <c r="D46" s="157"/>
      <c r="F46" s="157"/>
      <c r="G46" s="189"/>
      <c r="H46" s="157"/>
      <c r="I46" s="157"/>
      <c r="J46" s="157"/>
      <c r="K46" s="27"/>
    </row>
    <row r="47" spans="1:11" s="140" customFormat="1" ht="22" customHeight="1">
      <c r="A47" s="158" t="s">
        <v>65</v>
      </c>
      <c r="B47" s="212"/>
      <c r="C47" s="151"/>
      <c r="D47" s="157"/>
      <c r="E47" s="157"/>
      <c r="F47" s="157"/>
      <c r="G47" s="195"/>
      <c r="H47" s="157"/>
      <c r="I47" s="157"/>
      <c r="J47" s="157"/>
      <c r="K47" s="27"/>
    </row>
    <row r="48" spans="1:11" s="140" customFormat="1" ht="22" customHeight="1">
      <c r="A48" s="159" t="s">
        <v>220</v>
      </c>
      <c r="B48" s="212"/>
      <c r="C48" s="151"/>
      <c r="D48" s="102">
        <v>-100</v>
      </c>
      <c r="E48" s="25"/>
      <c r="F48" s="88">
        <v>0</v>
      </c>
      <c r="G48" s="192"/>
      <c r="H48" s="214">
        <v>0</v>
      </c>
      <c r="I48" s="31"/>
      <c r="J48" s="214">
        <v>0</v>
      </c>
      <c r="K48" s="27"/>
    </row>
    <row r="49" spans="1:14" s="140" customFormat="1" ht="22" customHeight="1">
      <c r="A49" s="145" t="s">
        <v>66</v>
      </c>
      <c r="B49" s="212"/>
      <c r="C49" s="151"/>
      <c r="D49" s="103">
        <v>10188</v>
      </c>
      <c r="E49" s="25"/>
      <c r="F49" s="32">
        <v>21055</v>
      </c>
      <c r="G49" s="192"/>
      <c r="H49" s="22">
        <v>0</v>
      </c>
      <c r="I49" s="110"/>
      <c r="J49" s="22">
        <v>0</v>
      </c>
      <c r="K49" s="27"/>
    </row>
    <row r="50" spans="1:14" s="140" customFormat="1" ht="22" customHeight="1">
      <c r="A50" s="156" t="s">
        <v>67</v>
      </c>
      <c r="B50" s="212"/>
      <c r="C50" s="151"/>
      <c r="D50" s="100">
        <f>SUM(D48:D49)</f>
        <v>10088</v>
      </c>
      <c r="E50" s="37"/>
      <c r="F50" s="84">
        <f>SUM(F48:F49)</f>
        <v>21055</v>
      </c>
      <c r="G50" s="196"/>
      <c r="H50" s="215">
        <f>SUM(H48:H49)</f>
        <v>0</v>
      </c>
      <c r="I50" s="37"/>
      <c r="J50" s="271">
        <f>SUM(J48:J49)</f>
        <v>0</v>
      </c>
      <c r="K50" s="27"/>
    </row>
    <row r="51" spans="1:14" s="140" customFormat="1" ht="22" customHeight="1">
      <c r="A51" s="272"/>
      <c r="B51" s="212"/>
      <c r="C51" s="151"/>
      <c r="D51" s="25"/>
      <c r="E51" s="25"/>
      <c r="F51" s="25"/>
      <c r="G51" s="192"/>
      <c r="H51" s="25"/>
      <c r="I51" s="31"/>
      <c r="J51" s="25"/>
      <c r="K51" s="27"/>
    </row>
    <row r="52" spans="1:14" s="140" customFormat="1" ht="22" customHeight="1">
      <c r="A52" s="273" t="s">
        <v>68</v>
      </c>
      <c r="B52" s="212"/>
      <c r="C52" s="151"/>
      <c r="D52" s="25"/>
      <c r="E52" s="25"/>
      <c r="F52" s="25"/>
      <c r="G52" s="192"/>
      <c r="H52" s="28"/>
      <c r="I52" s="31"/>
      <c r="J52" s="28"/>
      <c r="K52" s="27"/>
    </row>
    <row r="53" spans="1:14" s="140" customFormat="1" ht="22" customHeight="1">
      <c r="A53" s="159" t="s">
        <v>206</v>
      </c>
      <c r="B53" s="212"/>
      <c r="C53" s="151"/>
      <c r="D53" s="25"/>
      <c r="E53" s="25"/>
      <c r="F53" s="25"/>
      <c r="G53" s="192"/>
      <c r="H53" s="28"/>
      <c r="I53" s="31"/>
      <c r="J53" s="28"/>
      <c r="K53" s="27"/>
    </row>
    <row r="54" spans="1:14" s="140" customFormat="1" ht="22" customHeight="1">
      <c r="A54" s="159" t="s">
        <v>197</v>
      </c>
      <c r="B54" s="212">
        <v>4</v>
      </c>
      <c r="C54" s="151"/>
      <c r="D54" s="18">
        <v>-53077</v>
      </c>
      <c r="E54" s="25"/>
      <c r="F54" s="18">
        <v>447569</v>
      </c>
      <c r="G54" s="192"/>
      <c r="H54" s="18">
        <v>-1394</v>
      </c>
      <c r="I54" s="31"/>
      <c r="J54" s="18">
        <v>148170</v>
      </c>
      <c r="K54" s="27"/>
      <c r="N54" s="279"/>
    </row>
    <row r="55" spans="1:14" s="140" customFormat="1" ht="22" customHeight="1">
      <c r="A55" s="140" t="s">
        <v>220</v>
      </c>
      <c r="B55" s="212"/>
      <c r="C55" s="151"/>
      <c r="D55" s="111">
        <v>-94845</v>
      </c>
      <c r="E55" s="25"/>
      <c r="F55" s="111">
        <v>0</v>
      </c>
      <c r="G55" s="192"/>
      <c r="H55" s="112">
        <v>0</v>
      </c>
      <c r="I55" s="110"/>
      <c r="J55" s="112">
        <v>0</v>
      </c>
      <c r="K55" s="27"/>
    </row>
    <row r="56" spans="1:14" s="140" customFormat="1" ht="22" customHeight="1">
      <c r="A56" s="274" t="s">
        <v>69</v>
      </c>
      <c r="B56" s="212"/>
      <c r="C56" s="151"/>
      <c r="D56" s="100">
        <f>SUM(D54:D55)</f>
        <v>-147922</v>
      </c>
      <c r="E56" s="36"/>
      <c r="F56" s="100">
        <f>SUM(F54:F55)</f>
        <v>447569</v>
      </c>
      <c r="G56" s="191"/>
      <c r="H56" s="100">
        <f>SUM(H54:H55)</f>
        <v>-1394</v>
      </c>
      <c r="I56" s="36"/>
      <c r="J56" s="100">
        <f>SUM(J54:J55)</f>
        <v>148170</v>
      </c>
      <c r="K56" s="27"/>
    </row>
    <row r="57" spans="1:14" s="140" customFormat="1" ht="22" customHeight="1">
      <c r="A57" s="274" t="s">
        <v>214</v>
      </c>
      <c r="B57" s="212"/>
      <c r="C57" s="151"/>
      <c r="D57" s="98">
        <f>D50+D56</f>
        <v>-137834</v>
      </c>
      <c r="E57" s="37"/>
      <c r="F57" s="98">
        <f>F50+F56</f>
        <v>468624</v>
      </c>
      <c r="G57" s="196"/>
      <c r="H57" s="98">
        <f>H50+H56</f>
        <v>-1394</v>
      </c>
      <c r="I57" s="37"/>
      <c r="J57" s="98">
        <f>J50+J56</f>
        <v>148170</v>
      </c>
      <c r="K57" s="27"/>
    </row>
    <row r="58" spans="1:14" s="140" customFormat="1" ht="22" customHeight="1">
      <c r="A58" s="163" t="s">
        <v>237</v>
      </c>
      <c r="B58" s="212"/>
      <c r="C58" s="151"/>
      <c r="D58" s="275">
        <v>0</v>
      </c>
      <c r="E58" s="36"/>
      <c r="F58" s="275">
        <v>-11392</v>
      </c>
      <c r="G58" s="191"/>
      <c r="H58" s="275">
        <v>0</v>
      </c>
      <c r="I58" s="36"/>
      <c r="J58" s="275">
        <v>0</v>
      </c>
      <c r="K58" s="27"/>
    </row>
    <row r="59" spans="1:14" s="153" customFormat="1" ht="22" customHeight="1" thickBot="1">
      <c r="A59" s="163" t="s">
        <v>70</v>
      </c>
      <c r="B59" s="154"/>
      <c r="C59" s="154"/>
      <c r="D59" s="101">
        <f>D57+D30+D58</f>
        <v>-312722</v>
      </c>
      <c r="E59" s="94"/>
      <c r="F59" s="101">
        <f>F57+F34+F58</f>
        <v>156866</v>
      </c>
      <c r="G59" s="197"/>
      <c r="H59" s="101">
        <f>H57+H30+H58</f>
        <v>205774</v>
      </c>
      <c r="I59" s="94"/>
      <c r="J59" s="101">
        <f>J57+J30+J58</f>
        <v>165798</v>
      </c>
    </row>
    <row r="60" spans="1:14" s="140" customFormat="1" ht="21" customHeight="1" thickTop="1">
      <c r="A60" s="139"/>
      <c r="B60" s="185"/>
      <c r="C60" s="155"/>
      <c r="D60" s="34"/>
      <c r="E60" s="34"/>
      <c r="F60" s="34"/>
      <c r="G60" s="198"/>
      <c r="H60" s="83"/>
      <c r="I60" s="34"/>
      <c r="J60" s="83"/>
      <c r="K60" s="27"/>
    </row>
    <row r="61" spans="1:14" s="140" customFormat="1" ht="21" customHeight="1">
      <c r="A61" s="139" t="s">
        <v>221</v>
      </c>
      <c r="B61" s="155"/>
      <c r="C61" s="155"/>
      <c r="D61" s="34"/>
      <c r="E61" s="34"/>
      <c r="F61" s="34"/>
      <c r="G61" s="198"/>
      <c r="H61" s="83"/>
      <c r="I61" s="34"/>
      <c r="J61" s="83"/>
      <c r="K61" s="27"/>
    </row>
    <row r="62" spans="1:14" s="140" customFormat="1" ht="21" customHeight="1">
      <c r="A62" s="140" t="s">
        <v>71</v>
      </c>
      <c r="B62" s="155"/>
      <c r="C62" s="155"/>
      <c r="D62" s="110">
        <f>D34</f>
        <v>-174888</v>
      </c>
      <c r="E62" s="110"/>
      <c r="F62" s="110">
        <v>-136476</v>
      </c>
      <c r="G62" s="209"/>
      <c r="H62" s="110">
        <f>H34</f>
        <v>207168</v>
      </c>
      <c r="I62" s="208"/>
      <c r="J62" s="208">
        <f>J30</f>
        <v>17628</v>
      </c>
      <c r="K62" s="27"/>
    </row>
    <row r="63" spans="1:14" s="140" customFormat="1" ht="21" customHeight="1">
      <c r="A63" s="140" t="s">
        <v>72</v>
      </c>
      <c r="B63" s="155"/>
      <c r="C63" s="155"/>
      <c r="D63" s="97">
        <v>0</v>
      </c>
      <c r="E63" s="110"/>
      <c r="F63" s="110">
        <v>-163890</v>
      </c>
      <c r="G63" s="209"/>
      <c r="H63" s="97">
        <v>0</v>
      </c>
      <c r="I63" s="208"/>
      <c r="J63" s="97">
        <v>0</v>
      </c>
      <c r="K63" s="27"/>
    </row>
    <row r="64" spans="1:14" s="140" customFormat="1" ht="21" customHeight="1" thickBot="1">
      <c r="B64" s="155"/>
      <c r="C64" s="155"/>
      <c r="D64" s="101">
        <f>D30</f>
        <v>-174888</v>
      </c>
      <c r="E64" s="94"/>
      <c r="F64" s="101">
        <f>SUM(F62:F63)</f>
        <v>-300366</v>
      </c>
      <c r="G64" s="197"/>
      <c r="H64" s="101">
        <f>SUM(H62:H63)</f>
        <v>207168</v>
      </c>
      <c r="I64" s="94"/>
      <c r="J64" s="101">
        <f>SUM(J62:J63)</f>
        <v>17628</v>
      </c>
      <c r="K64" s="27"/>
    </row>
    <row r="65" spans="1:13" s="140" customFormat="1" ht="21" customHeight="1" thickTop="1">
      <c r="A65" s="139"/>
      <c r="B65" s="155"/>
      <c r="C65" s="155"/>
      <c r="D65" s="34"/>
      <c r="E65" s="34"/>
      <c r="F65" s="34"/>
      <c r="G65" s="198"/>
      <c r="H65" s="83"/>
      <c r="I65" s="34"/>
      <c r="J65" s="83"/>
      <c r="K65" s="27"/>
    </row>
    <row r="66" spans="1:13" s="140" customFormat="1" ht="21" customHeight="1">
      <c r="A66" s="139" t="s">
        <v>73</v>
      </c>
      <c r="B66" s="155"/>
      <c r="C66" s="155"/>
      <c r="D66" s="34"/>
      <c r="E66" s="34"/>
      <c r="F66" s="34"/>
      <c r="G66" s="198"/>
      <c r="H66" s="83"/>
      <c r="I66" s="34"/>
      <c r="J66" s="83"/>
      <c r="K66" s="27"/>
    </row>
    <row r="67" spans="1:13" s="140" customFormat="1" ht="21" customHeight="1">
      <c r="A67" s="140" t="s">
        <v>71</v>
      </c>
      <c r="B67" s="155"/>
      <c r="C67" s="155"/>
      <c r="D67" s="208">
        <f>D59</f>
        <v>-312722</v>
      </c>
      <c r="E67" s="202"/>
      <c r="F67" s="208">
        <v>320159</v>
      </c>
      <c r="G67" s="209"/>
      <c r="H67" s="208">
        <f>H59</f>
        <v>205774</v>
      </c>
      <c r="I67" s="208"/>
      <c r="J67" s="208">
        <f>J59</f>
        <v>165798</v>
      </c>
      <c r="K67" s="27"/>
    </row>
    <row r="68" spans="1:13" s="140" customFormat="1" ht="21" customHeight="1">
      <c r="A68" s="140" t="s">
        <v>72</v>
      </c>
      <c r="B68" s="155"/>
      <c r="C68" s="155"/>
      <c r="D68" s="208">
        <v>0</v>
      </c>
      <c r="E68" s="202"/>
      <c r="F68" s="208">
        <v>-163293</v>
      </c>
      <c r="G68" s="209"/>
      <c r="H68" s="97">
        <v>0</v>
      </c>
      <c r="I68" s="208"/>
      <c r="J68" s="97">
        <v>0</v>
      </c>
      <c r="K68" s="27"/>
    </row>
    <row r="69" spans="1:13" s="140" customFormat="1" ht="21" customHeight="1" thickBot="1">
      <c r="B69" s="155"/>
      <c r="C69" s="155"/>
      <c r="D69" s="101">
        <f>D59</f>
        <v>-312722</v>
      </c>
      <c r="E69" s="94"/>
      <c r="F69" s="101">
        <f>SUM(F67:F68)</f>
        <v>156866</v>
      </c>
      <c r="G69" s="197"/>
      <c r="H69" s="101">
        <f>SUM(H67:H68)</f>
        <v>205774</v>
      </c>
      <c r="I69" s="94"/>
      <c r="J69" s="101">
        <f>SUM(J67:J68)</f>
        <v>165798</v>
      </c>
      <c r="K69" s="27"/>
    </row>
    <row r="70" spans="1:13" s="140" customFormat="1" ht="21" customHeight="1" thickTop="1">
      <c r="A70" s="139"/>
      <c r="B70" s="155"/>
      <c r="C70" s="155"/>
      <c r="D70" s="34"/>
      <c r="E70" s="34"/>
      <c r="F70" s="34"/>
      <c r="G70" s="198"/>
      <c r="H70" s="83"/>
      <c r="I70" s="34"/>
      <c r="J70" s="83"/>
      <c r="K70" s="27"/>
    </row>
    <row r="71" spans="1:13" s="140" customFormat="1" ht="23.15" customHeight="1">
      <c r="A71" s="139" t="s">
        <v>162</v>
      </c>
      <c r="B71" s="212"/>
      <c r="C71" s="143"/>
    </row>
    <row r="72" spans="1:13" s="140" customFormat="1" ht="23.15" customHeight="1" thickBot="1">
      <c r="A72" s="159" t="s">
        <v>183</v>
      </c>
      <c r="B72" s="212"/>
      <c r="C72" s="143"/>
      <c r="D72" s="210">
        <f>(D62/500651)-D73</f>
        <v>-0.34932118381866811</v>
      </c>
      <c r="E72" s="34"/>
      <c r="F72" s="210">
        <v>0.16</v>
      </c>
      <c r="G72" s="198"/>
      <c r="H72" s="213">
        <v>0.41</v>
      </c>
      <c r="I72" s="34"/>
      <c r="J72" s="213">
        <v>0.04</v>
      </c>
      <c r="M72" s="280"/>
    </row>
    <row r="73" spans="1:13" s="140" customFormat="1" ht="23.15" customHeight="1" thickTop="1" thickBot="1">
      <c r="A73" s="159" t="s">
        <v>184</v>
      </c>
      <c r="B73" s="212"/>
      <c r="C73" s="143"/>
      <c r="D73" s="210">
        <v>0</v>
      </c>
      <c r="E73" s="34"/>
      <c r="F73" s="210">
        <v>-0.43</v>
      </c>
      <c r="G73" s="198"/>
      <c r="H73" s="213">
        <v>0</v>
      </c>
      <c r="I73" s="34"/>
      <c r="J73" s="213">
        <v>0</v>
      </c>
    </row>
    <row r="74" spans="1:13" ht="22" customHeight="1" thickTop="1"/>
    <row r="76" spans="1:13" s="153" customFormat="1" ht="22" customHeight="1">
      <c r="A76" s="159"/>
      <c r="B76" s="206"/>
      <c r="C76" s="162"/>
      <c r="D76" s="50"/>
      <c r="E76" s="26"/>
      <c r="F76" s="26"/>
      <c r="G76" s="35"/>
      <c r="H76" s="50"/>
      <c r="I76" s="25"/>
      <c r="J76" s="26"/>
    </row>
  </sheetData>
  <mergeCells count="15">
    <mergeCell ref="D45:J45"/>
    <mergeCell ref="D41:F41"/>
    <mergeCell ref="H41:J41"/>
    <mergeCell ref="D42:F42"/>
    <mergeCell ref="H42:J42"/>
    <mergeCell ref="D4:G4"/>
    <mergeCell ref="D40:G40"/>
    <mergeCell ref="H4:J4"/>
    <mergeCell ref="D6:F6"/>
    <mergeCell ref="H6:J6"/>
    <mergeCell ref="D5:F5"/>
    <mergeCell ref="H5:J5"/>
    <mergeCell ref="D9:J9"/>
    <mergeCell ref="A39:J39"/>
    <mergeCell ref="H40:J40"/>
  </mergeCells>
  <phoneticPr fontId="5" type="noConversion"/>
  <pageMargins left="0.8" right="0.8" top="0.48" bottom="0.4" header="0.5" footer="0.5"/>
  <pageSetup paperSize="9" scale="69" firstPageNumber="6"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36" max="9" man="1"/>
  </rowBreaks>
  <ignoredErrors>
    <ignoredError sqref="G23"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8"/>
  <sheetViews>
    <sheetView view="pageBreakPreview" topLeftCell="A29" zoomScaleNormal="100" zoomScaleSheetLayoutView="100" workbookViewId="0">
      <selection activeCell="A27" sqref="A27"/>
    </sheetView>
  </sheetViews>
  <sheetFormatPr defaultColWidth="59.109375" defaultRowHeight="22" customHeight="1"/>
  <cols>
    <col min="1" max="1" width="54.33203125" style="1" customWidth="1"/>
    <col min="2" max="2" width="2.109375" style="1" customWidth="1"/>
    <col min="3" max="3" width="5.77734375" style="122" customWidth="1"/>
    <col min="4" max="4" width="2.109375" style="1" customWidth="1"/>
    <col min="5" max="5" width="14.6640625" style="132" customWidth="1"/>
    <col min="6" max="6" width="2.109375" style="132" customWidth="1"/>
    <col min="7" max="7" width="14.6640625" style="132" customWidth="1"/>
    <col min="8" max="8" width="2.109375" style="132" customWidth="1"/>
    <col min="9" max="9" width="14.6640625" style="132" customWidth="1"/>
    <col min="10" max="10" width="2.109375" style="132" customWidth="1"/>
    <col min="11" max="11" width="14.6640625" style="132" customWidth="1"/>
    <col min="12" max="12" width="2.109375" style="132" customWidth="1"/>
    <col min="13" max="13" width="16.44140625" style="132" customWidth="1"/>
    <col min="14" max="14" width="2.109375" style="132" customWidth="1"/>
    <col min="15" max="15" width="17.77734375" style="132" customWidth="1"/>
    <col min="16" max="16" width="2.109375" style="132" customWidth="1"/>
    <col min="17" max="17" width="15.109375" style="132" customWidth="1"/>
    <col min="18" max="18" width="2.109375" style="132" customWidth="1"/>
    <col min="19" max="19" width="17.77734375" style="132" customWidth="1"/>
    <col min="20" max="20" width="2.109375" style="1" customWidth="1"/>
    <col min="21" max="21" width="12.77734375" style="1" customWidth="1"/>
    <col min="22" max="22" width="2.109375" style="1" customWidth="1"/>
    <col min="23" max="23" width="13.44140625" style="1" customWidth="1"/>
    <col min="24" max="24" width="2.109375" style="1" customWidth="1"/>
    <col min="25" max="25" width="15.6640625" style="1" bestFit="1" customWidth="1"/>
    <col min="26" max="88" width="10.6640625" style="1" customWidth="1"/>
    <col min="89" max="16384" width="59.109375" style="1"/>
  </cols>
  <sheetData>
    <row r="1" spans="1:30" s="117" customFormat="1" ht="22" customHeight="1">
      <c r="A1" s="115" t="s">
        <v>0</v>
      </c>
      <c r="B1" s="115"/>
      <c r="C1" s="115"/>
      <c r="D1" s="115"/>
      <c r="E1" s="115"/>
      <c r="F1" s="115"/>
      <c r="G1" s="115"/>
      <c r="H1" s="116"/>
      <c r="I1" s="116"/>
      <c r="J1" s="116"/>
      <c r="K1" s="116"/>
      <c r="L1" s="115"/>
      <c r="M1" s="115"/>
      <c r="N1" s="115"/>
      <c r="O1" s="115"/>
      <c r="P1" s="115"/>
      <c r="Q1" s="115"/>
      <c r="R1" s="115"/>
      <c r="S1" s="115"/>
      <c r="T1" s="116"/>
      <c r="U1" s="116"/>
      <c r="V1" s="116"/>
      <c r="W1" s="116"/>
      <c r="X1" s="116"/>
      <c r="Y1" s="116"/>
    </row>
    <row r="2" spans="1:30" s="117" customFormat="1" ht="22" customHeight="1">
      <c r="A2" s="115" t="s">
        <v>141</v>
      </c>
      <c r="B2" s="115"/>
      <c r="C2" s="115"/>
      <c r="D2" s="115"/>
      <c r="E2" s="115"/>
      <c r="F2" s="115"/>
      <c r="G2" s="115"/>
      <c r="H2" s="115"/>
      <c r="I2" s="115"/>
      <c r="J2" s="115"/>
      <c r="K2" s="115"/>
      <c r="L2" s="115"/>
      <c r="M2" s="115"/>
      <c r="N2" s="115"/>
      <c r="O2" s="115"/>
      <c r="P2" s="115"/>
      <c r="Q2" s="115"/>
      <c r="R2" s="115"/>
      <c r="S2" s="115"/>
      <c r="T2" s="115"/>
      <c r="U2" s="115"/>
      <c r="V2" s="115"/>
      <c r="W2" s="115"/>
      <c r="X2" s="115"/>
      <c r="Y2" s="115"/>
    </row>
    <row r="3" spans="1:30" ht="10.5" customHeight="1">
      <c r="A3" s="118"/>
      <c r="B3" s="118"/>
      <c r="C3" s="118"/>
      <c r="D3" s="118"/>
      <c r="E3" s="118"/>
      <c r="F3" s="118"/>
      <c r="G3" s="118"/>
      <c r="H3" s="118"/>
      <c r="I3" s="118"/>
      <c r="J3" s="118"/>
      <c r="K3" s="118"/>
      <c r="L3" s="118"/>
      <c r="M3" s="118"/>
      <c r="N3" s="118"/>
      <c r="O3" s="118"/>
      <c r="P3" s="118"/>
      <c r="Q3" s="118"/>
      <c r="R3" s="118"/>
      <c r="S3" s="118"/>
      <c r="T3" s="118"/>
      <c r="U3" s="118"/>
      <c r="V3" s="118"/>
      <c r="W3" s="118"/>
      <c r="X3" s="118"/>
      <c r="Y3" s="118"/>
    </row>
    <row r="4" spans="1:30" s="119" customFormat="1" ht="22" customHeight="1">
      <c r="C4" s="120"/>
      <c r="E4" s="289" t="s">
        <v>1</v>
      </c>
      <c r="F4" s="289"/>
      <c r="G4" s="289"/>
      <c r="H4" s="289"/>
      <c r="I4" s="289"/>
      <c r="J4" s="289"/>
      <c r="K4" s="289"/>
      <c r="L4" s="289"/>
      <c r="M4" s="289"/>
      <c r="N4" s="289"/>
      <c r="O4" s="289"/>
      <c r="P4" s="289"/>
      <c r="Q4" s="289"/>
      <c r="R4" s="289"/>
      <c r="S4" s="289"/>
      <c r="T4" s="289"/>
      <c r="U4" s="289"/>
      <c r="V4" s="289"/>
      <c r="W4" s="289"/>
      <c r="X4" s="289"/>
      <c r="Y4" s="289"/>
    </row>
    <row r="5" spans="1:30" s="119" customFormat="1" ht="22" customHeight="1">
      <c r="C5" s="120"/>
      <c r="F5" s="121"/>
      <c r="H5" s="1"/>
      <c r="I5" s="288" t="s">
        <v>203</v>
      </c>
      <c r="J5" s="288"/>
      <c r="K5" s="288"/>
      <c r="M5" s="291" t="s">
        <v>49</v>
      </c>
      <c r="N5" s="291"/>
      <c r="O5" s="291"/>
      <c r="P5" s="291"/>
      <c r="Q5" s="291"/>
      <c r="R5" s="291"/>
      <c r="S5" s="291"/>
      <c r="AB5" s="75"/>
      <c r="AC5" s="76"/>
      <c r="AD5" s="75"/>
    </row>
    <row r="6" spans="1:30" s="119" customFormat="1" ht="22" customHeight="1">
      <c r="C6" s="122"/>
      <c r="D6" s="1"/>
      <c r="E6" s="1"/>
      <c r="F6" s="39"/>
      <c r="G6" s="1"/>
      <c r="H6" s="13"/>
      <c r="I6" s="1"/>
      <c r="J6" s="1"/>
      <c r="K6" s="1"/>
      <c r="L6" s="1"/>
      <c r="M6" s="13" t="s">
        <v>188</v>
      </c>
      <c r="N6" s="13"/>
      <c r="O6" s="13" t="s">
        <v>76</v>
      </c>
      <c r="P6" s="13"/>
      <c r="Q6" s="13"/>
      <c r="R6" s="1"/>
      <c r="S6" s="13" t="s">
        <v>156</v>
      </c>
      <c r="T6" s="39"/>
      <c r="V6" s="39"/>
      <c r="W6" s="39" t="s">
        <v>78</v>
      </c>
      <c r="X6" s="39"/>
      <c r="Y6" s="1"/>
      <c r="AB6" s="75"/>
      <c r="AC6" s="76"/>
      <c r="AD6" s="75"/>
    </row>
    <row r="7" spans="1:30" s="119" customFormat="1" ht="22" customHeight="1">
      <c r="C7" s="122"/>
      <c r="D7" s="1"/>
      <c r="E7" s="13"/>
      <c r="F7" s="39"/>
      <c r="G7" s="13" t="s">
        <v>79</v>
      </c>
      <c r="H7" s="1"/>
      <c r="I7" s="39"/>
      <c r="J7" s="1"/>
      <c r="K7" s="1"/>
      <c r="L7" s="1"/>
      <c r="M7" s="13" t="s">
        <v>189</v>
      </c>
      <c r="N7" s="13"/>
      <c r="O7" s="13" t="s">
        <v>80</v>
      </c>
      <c r="P7" s="13"/>
      <c r="Q7" s="13" t="s">
        <v>188</v>
      </c>
      <c r="R7" s="1"/>
      <c r="S7" s="13" t="s">
        <v>155</v>
      </c>
      <c r="T7" s="39"/>
      <c r="U7" s="39" t="s">
        <v>75</v>
      </c>
      <c r="V7" s="39"/>
      <c r="W7" s="39" t="s">
        <v>82</v>
      </c>
      <c r="X7" s="39"/>
      <c r="Y7" s="1"/>
      <c r="AB7" s="75"/>
      <c r="AC7" s="76"/>
      <c r="AD7" s="77"/>
    </row>
    <row r="8" spans="1:30" s="119" customFormat="1" ht="22" customHeight="1">
      <c r="C8" s="122"/>
      <c r="D8" s="1"/>
      <c r="E8" s="39" t="s">
        <v>83</v>
      </c>
      <c r="F8" s="39"/>
      <c r="G8" s="13" t="s">
        <v>84</v>
      </c>
      <c r="H8" s="13"/>
      <c r="I8" s="39" t="s">
        <v>85</v>
      </c>
      <c r="J8" s="39"/>
      <c r="K8" s="39" t="s">
        <v>48</v>
      </c>
      <c r="L8" s="1"/>
      <c r="M8" s="13" t="s">
        <v>190</v>
      </c>
      <c r="N8" s="13"/>
      <c r="O8" s="13" t="s">
        <v>86</v>
      </c>
      <c r="P8" s="13"/>
      <c r="Q8" s="13" t="s">
        <v>192</v>
      </c>
      <c r="R8" s="1"/>
      <c r="S8" s="13" t="s">
        <v>81</v>
      </c>
      <c r="T8" s="39"/>
      <c r="U8" s="39" t="s">
        <v>77</v>
      </c>
      <c r="V8" s="39"/>
      <c r="W8" s="39" t="s">
        <v>87</v>
      </c>
      <c r="X8" s="39"/>
      <c r="Y8" s="13" t="s">
        <v>75</v>
      </c>
    </row>
    <row r="9" spans="1:30" s="119" customFormat="1" ht="22" customHeight="1">
      <c r="C9" s="124"/>
      <c r="D9" s="125"/>
      <c r="E9" s="39" t="s">
        <v>88</v>
      </c>
      <c r="F9" s="39"/>
      <c r="G9" s="39" t="s">
        <v>89</v>
      </c>
      <c r="H9" s="13"/>
      <c r="I9" s="39" t="s">
        <v>90</v>
      </c>
      <c r="J9" s="39"/>
      <c r="K9" s="39" t="s">
        <v>204</v>
      </c>
      <c r="L9" s="39"/>
      <c r="M9" s="13" t="s">
        <v>191</v>
      </c>
      <c r="N9" s="39"/>
      <c r="O9" s="39" t="s">
        <v>91</v>
      </c>
      <c r="P9" s="39"/>
      <c r="Q9" s="13" t="s">
        <v>92</v>
      </c>
      <c r="R9" s="1"/>
      <c r="S9" s="123" t="s">
        <v>93</v>
      </c>
      <c r="T9" s="39"/>
      <c r="U9" s="39" t="s">
        <v>94</v>
      </c>
      <c r="V9" s="39"/>
      <c r="W9" s="39" t="s">
        <v>95</v>
      </c>
      <c r="X9" s="39"/>
      <c r="Y9" s="13" t="s">
        <v>40</v>
      </c>
    </row>
    <row r="10" spans="1:30" ht="22" customHeight="1">
      <c r="C10" s="120"/>
      <c r="D10" s="119"/>
      <c r="E10" s="290" t="s">
        <v>7</v>
      </c>
      <c r="F10" s="290"/>
      <c r="G10" s="290"/>
      <c r="H10" s="290"/>
      <c r="I10" s="290"/>
      <c r="J10" s="290"/>
      <c r="K10" s="290"/>
      <c r="L10" s="290"/>
      <c r="M10" s="290"/>
      <c r="N10" s="290"/>
      <c r="O10" s="290"/>
      <c r="P10" s="290"/>
      <c r="Q10" s="290"/>
      <c r="R10" s="290"/>
      <c r="S10" s="290"/>
      <c r="T10" s="290"/>
      <c r="U10" s="290"/>
      <c r="V10" s="290"/>
      <c r="W10" s="290"/>
      <c r="X10" s="290"/>
      <c r="Y10" s="290"/>
    </row>
    <row r="11" spans="1:30" ht="22" customHeight="1">
      <c r="A11" s="119" t="s">
        <v>147</v>
      </c>
      <c r="B11" s="119"/>
      <c r="F11" s="1"/>
    </row>
    <row r="12" spans="1:30" ht="22" customHeight="1">
      <c r="A12" s="119" t="s">
        <v>148</v>
      </c>
      <c r="B12" s="119"/>
      <c r="C12" s="120"/>
      <c r="D12" s="119"/>
      <c r="E12" s="41">
        <v>2503255</v>
      </c>
      <c r="F12" s="41"/>
      <c r="G12" s="41">
        <v>207161</v>
      </c>
      <c r="H12" s="41"/>
      <c r="I12" s="41">
        <v>82900</v>
      </c>
      <c r="J12" s="41"/>
      <c r="K12" s="41">
        <v>1758247</v>
      </c>
      <c r="L12" s="41"/>
      <c r="M12" s="41">
        <v>410550</v>
      </c>
      <c r="N12" s="41"/>
      <c r="O12" s="41">
        <v>6340</v>
      </c>
      <c r="P12" s="41"/>
      <c r="Q12" s="41">
        <v>-257036</v>
      </c>
      <c r="R12" s="41"/>
      <c r="S12" s="41">
        <v>-5276</v>
      </c>
      <c r="T12" s="119"/>
      <c r="U12" s="96">
        <f>SUM(E12:S12)</f>
        <v>4706141</v>
      </c>
      <c r="V12" s="119"/>
      <c r="W12" s="96">
        <v>2911030</v>
      </c>
      <c r="X12" s="119"/>
      <c r="Y12" s="42">
        <f>SUM(U12:W12)</f>
        <v>7617171</v>
      </c>
    </row>
    <row r="13" spans="1:30" ht="20.5">
      <c r="A13" s="128" t="s">
        <v>96</v>
      </c>
      <c r="B13" s="128"/>
      <c r="C13" s="1"/>
      <c r="D13" s="119"/>
      <c r="E13" s="41"/>
      <c r="F13" s="41"/>
      <c r="G13" s="41"/>
      <c r="H13" s="41"/>
      <c r="I13" s="41"/>
      <c r="J13" s="41"/>
      <c r="K13" s="41"/>
      <c r="L13" s="41"/>
      <c r="M13" s="41"/>
      <c r="N13" s="41"/>
      <c r="O13" s="41"/>
      <c r="P13" s="41"/>
      <c r="Q13" s="41"/>
      <c r="R13" s="41"/>
      <c r="S13" s="41"/>
      <c r="T13" s="41"/>
      <c r="U13" s="41"/>
      <c r="V13" s="41"/>
      <c r="W13" s="41"/>
      <c r="X13" s="41"/>
      <c r="Y13" s="41"/>
    </row>
    <row r="14" spans="1:30" ht="20.149999999999999" customHeight="1">
      <c r="A14" s="133" t="s">
        <v>101</v>
      </c>
      <c r="B14" s="128"/>
      <c r="C14" s="130"/>
      <c r="D14" s="119"/>
      <c r="E14" s="72"/>
      <c r="F14" s="73"/>
      <c r="G14" s="72"/>
      <c r="H14" s="11"/>
      <c r="I14" s="72"/>
      <c r="J14" s="11"/>
      <c r="K14" s="105"/>
      <c r="L14" s="10"/>
      <c r="M14" s="72"/>
      <c r="N14" s="10"/>
      <c r="O14" s="72"/>
      <c r="P14" s="105"/>
      <c r="Q14" s="72"/>
      <c r="R14" s="105"/>
      <c r="S14" s="72"/>
      <c r="T14" s="11"/>
      <c r="U14" s="11"/>
      <c r="V14" s="11"/>
      <c r="W14" s="11"/>
      <c r="X14" s="11"/>
      <c r="Y14" s="105"/>
    </row>
    <row r="15" spans="1:30" ht="20.149999999999999" hidden="1" customHeight="1">
      <c r="A15" s="129" t="s">
        <v>103</v>
      </c>
      <c r="B15" s="128"/>
      <c r="C15" s="130"/>
      <c r="D15" s="119"/>
      <c r="E15" s="72">
        <v>0</v>
      </c>
      <c r="F15" s="73"/>
      <c r="G15" s="72">
        <v>0</v>
      </c>
      <c r="H15" s="11"/>
      <c r="I15" s="72">
        <v>0</v>
      </c>
      <c r="J15" s="11"/>
      <c r="K15" s="72">
        <v>0</v>
      </c>
      <c r="L15" s="10"/>
      <c r="M15" s="72">
        <v>0</v>
      </c>
      <c r="N15" s="10"/>
      <c r="O15" s="72">
        <v>0</v>
      </c>
      <c r="P15" s="105"/>
      <c r="Q15" s="72">
        <v>0</v>
      </c>
      <c r="R15" s="105"/>
      <c r="S15" s="72">
        <v>0</v>
      </c>
      <c r="T15" s="11"/>
      <c r="U15" s="72">
        <f>SUM(E15:S15)</f>
        <v>0</v>
      </c>
      <c r="V15" s="72"/>
      <c r="W15" s="72">
        <v>0</v>
      </c>
      <c r="X15" s="72"/>
      <c r="Y15" s="72">
        <f>SUM(U15:W15)</f>
        <v>0</v>
      </c>
    </row>
    <row r="16" spans="1:30" ht="20.149999999999999" customHeight="1">
      <c r="A16" s="129" t="s">
        <v>168</v>
      </c>
      <c r="B16" s="129"/>
      <c r="C16" s="130"/>
      <c r="D16" s="119"/>
      <c r="E16" s="72"/>
      <c r="F16" s="73"/>
      <c r="G16" s="72"/>
      <c r="H16" s="11"/>
      <c r="I16" s="72"/>
      <c r="J16" s="11"/>
      <c r="K16" s="105"/>
      <c r="L16" s="10"/>
      <c r="M16" s="72"/>
      <c r="N16" s="10"/>
      <c r="O16" s="72"/>
      <c r="P16" s="105"/>
      <c r="Q16" s="72"/>
      <c r="R16" s="105"/>
      <c r="S16" s="72"/>
      <c r="T16" s="11"/>
      <c r="U16" s="11"/>
      <c r="V16" s="11"/>
      <c r="W16" s="11"/>
      <c r="X16" s="11"/>
    </row>
    <row r="17" spans="1:25" ht="20.149999999999999" customHeight="1">
      <c r="A17" s="129" t="s">
        <v>167</v>
      </c>
      <c r="B17" s="129"/>
      <c r="C17" s="130"/>
      <c r="D17" s="119"/>
      <c r="E17" s="72">
        <v>0</v>
      </c>
      <c r="F17" s="73"/>
      <c r="G17" s="72">
        <v>0</v>
      </c>
      <c r="H17" s="11"/>
      <c r="I17" s="72">
        <v>0</v>
      </c>
      <c r="J17" s="11"/>
      <c r="K17" s="72">
        <v>0</v>
      </c>
      <c r="L17" s="10"/>
      <c r="M17" s="72">
        <v>0</v>
      </c>
      <c r="N17" s="10"/>
      <c r="O17" s="72">
        <v>0</v>
      </c>
      <c r="P17" s="105"/>
      <c r="Q17" s="72">
        <v>0</v>
      </c>
      <c r="R17" s="105"/>
      <c r="S17" s="72">
        <v>0</v>
      </c>
      <c r="T17" s="11"/>
      <c r="U17" s="108">
        <f>SUM(E17:S17)</f>
        <v>0</v>
      </c>
      <c r="V17" s="11"/>
      <c r="W17" s="11">
        <v>1805</v>
      </c>
      <c r="X17" s="11"/>
      <c r="Y17" s="108">
        <f>SUM(U17:W17)</f>
        <v>1805</v>
      </c>
    </row>
    <row r="18" spans="1:25" s="119" customFormat="1" ht="20.149999999999999" customHeight="1">
      <c r="A18" s="133" t="s">
        <v>102</v>
      </c>
      <c r="B18" s="128"/>
      <c r="C18" s="134"/>
      <c r="E18" s="135">
        <f>SUM(E17)</f>
        <v>0</v>
      </c>
      <c r="F18" s="80"/>
      <c r="G18" s="135">
        <f>SUM(G17)</f>
        <v>0</v>
      </c>
      <c r="H18" s="40"/>
      <c r="I18" s="135">
        <f>SUM(I17)</f>
        <v>0</v>
      </c>
      <c r="J18" s="40"/>
      <c r="K18" s="135">
        <f>SUM(K17)</f>
        <v>0</v>
      </c>
      <c r="L18" s="81"/>
      <c r="M18" s="135">
        <f>SUM(M17)</f>
        <v>0</v>
      </c>
      <c r="N18" s="81"/>
      <c r="O18" s="135">
        <f>SUM(O17)</f>
        <v>0</v>
      </c>
      <c r="P18" s="136"/>
      <c r="Q18" s="135">
        <f>SUM(Q17)</f>
        <v>0</v>
      </c>
      <c r="R18" s="136"/>
      <c r="S18" s="135">
        <f>SUM(S17)</f>
        <v>0</v>
      </c>
      <c r="T18" s="40"/>
      <c r="U18" s="106">
        <f>SUM(E18:S18)</f>
        <v>0</v>
      </c>
      <c r="V18" s="40"/>
      <c r="W18" s="79">
        <f>SUM(W15:W17)</f>
        <v>1805</v>
      </c>
      <c r="X18" s="40"/>
      <c r="Y18" s="106">
        <f>SUM(U18:W18)</f>
        <v>1805</v>
      </c>
    </row>
    <row r="19" spans="1:25" s="119" customFormat="1" ht="20.149999999999999" customHeight="1">
      <c r="A19" s="131" t="s">
        <v>97</v>
      </c>
      <c r="B19" s="131"/>
      <c r="E19" s="106">
        <f>E18</f>
        <v>0</v>
      </c>
      <c r="F19" s="96"/>
      <c r="G19" s="106">
        <f>G18</f>
        <v>0</v>
      </c>
      <c r="H19" s="96"/>
      <c r="I19" s="106">
        <f>I18</f>
        <v>0</v>
      </c>
      <c r="J19" s="96"/>
      <c r="K19" s="106">
        <f>K18</f>
        <v>0</v>
      </c>
      <c r="L19" s="96"/>
      <c r="M19" s="106">
        <f>M18</f>
        <v>0</v>
      </c>
      <c r="N19" s="96"/>
      <c r="O19" s="106">
        <f>O18</f>
        <v>0</v>
      </c>
      <c r="P19" s="96"/>
      <c r="Q19" s="106">
        <f>Q18</f>
        <v>0</v>
      </c>
      <c r="R19" s="96"/>
      <c r="S19" s="106">
        <f>S18</f>
        <v>0</v>
      </c>
      <c r="T19" s="96"/>
      <c r="U19" s="106">
        <f>SUM(E19:S19)</f>
        <v>0</v>
      </c>
      <c r="V19" s="96"/>
      <c r="W19" s="106">
        <f>W18</f>
        <v>1805</v>
      </c>
      <c r="X19" s="96"/>
      <c r="Y19" s="106">
        <f>SUM(U19:W19)</f>
        <v>1805</v>
      </c>
    </row>
    <row r="20" spans="1:25" s="119" customFormat="1" ht="20.149999999999999" customHeight="1">
      <c r="A20" s="131"/>
      <c r="B20" s="131"/>
      <c r="E20" s="96"/>
      <c r="F20" s="96"/>
      <c r="G20" s="96"/>
      <c r="H20" s="96"/>
      <c r="I20" s="96"/>
      <c r="J20" s="96"/>
      <c r="K20" s="96"/>
      <c r="L20" s="96"/>
      <c r="M20" s="96"/>
      <c r="N20" s="96"/>
      <c r="O20" s="96"/>
      <c r="P20" s="96"/>
      <c r="Q20" s="96"/>
      <c r="R20" s="96"/>
      <c r="S20" s="96"/>
      <c r="T20" s="96"/>
      <c r="U20" s="96"/>
      <c r="V20" s="96"/>
      <c r="W20" s="96"/>
      <c r="X20" s="96"/>
      <c r="Y20" s="96"/>
    </row>
    <row r="21" spans="1:25" ht="22" customHeight="1">
      <c r="A21" s="119" t="s">
        <v>98</v>
      </c>
      <c r="B21" s="119"/>
      <c r="C21" s="120"/>
      <c r="D21" s="119"/>
      <c r="E21" s="41"/>
      <c r="F21" s="41"/>
      <c r="G21" s="41"/>
      <c r="H21" s="41"/>
      <c r="I21" s="41"/>
      <c r="J21" s="41"/>
      <c r="K21" s="41"/>
      <c r="L21" s="41"/>
      <c r="M21" s="41"/>
      <c r="N21" s="41"/>
      <c r="O21" s="41"/>
      <c r="P21" s="41"/>
      <c r="Q21" s="41"/>
      <c r="R21" s="41"/>
      <c r="S21" s="41"/>
      <c r="T21" s="119"/>
      <c r="U21" s="119"/>
      <c r="V21" s="119"/>
      <c r="W21" s="119"/>
      <c r="X21" s="119"/>
      <c r="Y21" s="42"/>
    </row>
    <row r="22" spans="1:25" ht="22" customHeight="1">
      <c r="A22" s="1" t="s">
        <v>146</v>
      </c>
      <c r="C22" s="120"/>
      <c r="D22" s="119"/>
      <c r="E22" s="72">
        <v>0</v>
      </c>
      <c r="F22" s="73"/>
      <c r="G22" s="72">
        <v>0</v>
      </c>
      <c r="H22" s="11"/>
      <c r="I22" s="72">
        <v>0</v>
      </c>
      <c r="J22" s="11"/>
      <c r="K22" s="74">
        <v>-136476</v>
      </c>
      <c r="L22" s="10"/>
      <c r="M22" s="72">
        <v>0</v>
      </c>
      <c r="N22" s="10"/>
      <c r="O22" s="72">
        <v>0</v>
      </c>
      <c r="P22" s="10"/>
      <c r="Q22" s="72">
        <v>0</v>
      </c>
      <c r="R22" s="10"/>
      <c r="S22" s="72">
        <v>0</v>
      </c>
      <c r="T22" s="11"/>
      <c r="U22" s="74">
        <f>SUM(E22:S22)</f>
        <v>-136476</v>
      </c>
      <c r="V22" s="11"/>
      <c r="W22" s="74">
        <v>-163890</v>
      </c>
      <c r="X22" s="11"/>
      <c r="Y22" s="74">
        <f>SUM(U22:W22)</f>
        <v>-300366</v>
      </c>
    </row>
    <row r="23" spans="1:25" ht="22" customHeight="1">
      <c r="A23" s="1" t="s">
        <v>100</v>
      </c>
      <c r="C23" s="120"/>
      <c r="D23" s="119"/>
      <c r="E23" s="72">
        <v>0</v>
      </c>
      <c r="F23" s="73"/>
      <c r="G23" s="72">
        <v>0</v>
      </c>
      <c r="H23" s="11"/>
      <c r="I23" s="72">
        <v>0</v>
      </c>
      <c r="J23" s="11"/>
      <c r="K23" s="72">
        <v>0</v>
      </c>
      <c r="L23" s="10"/>
      <c r="M23" s="108">
        <v>441629</v>
      </c>
      <c r="N23" s="10"/>
      <c r="O23" s="72">
        <v>0</v>
      </c>
      <c r="P23" s="10"/>
      <c r="Q23" s="74">
        <v>15006</v>
      </c>
      <c r="R23" s="10"/>
      <c r="S23" s="74">
        <v>0</v>
      </c>
      <c r="T23" s="11"/>
      <c r="U23" s="74">
        <f>SUM(E23:S23)</f>
        <v>456635</v>
      </c>
      <c r="V23" s="11"/>
      <c r="W23" s="74">
        <v>597</v>
      </c>
      <c r="X23" s="11"/>
      <c r="Y23" s="108">
        <f>SUM(U23:W23)</f>
        <v>457232</v>
      </c>
    </row>
    <row r="24" spans="1:25" ht="22" customHeight="1">
      <c r="A24" s="119" t="s">
        <v>70</v>
      </c>
      <c r="B24" s="119"/>
      <c r="C24" s="120"/>
      <c r="D24" s="119"/>
      <c r="E24" s="79">
        <f>SUM(E22:E23)</f>
        <v>0</v>
      </c>
      <c r="F24" s="80"/>
      <c r="G24" s="79">
        <f>SUM(G22:G23)</f>
        <v>0</v>
      </c>
      <c r="H24" s="40"/>
      <c r="I24" s="79">
        <f>SUM(I22:I23)</f>
        <v>0</v>
      </c>
      <c r="J24" s="40"/>
      <c r="K24" s="79">
        <f>SUM(K22:K23)</f>
        <v>-136476</v>
      </c>
      <c r="L24" s="81"/>
      <c r="M24" s="79">
        <f>SUM(M22:M23)</f>
        <v>441629</v>
      </c>
      <c r="N24" s="81"/>
      <c r="O24" s="79">
        <f>SUM(O22:O23)</f>
        <v>0</v>
      </c>
      <c r="P24" s="81"/>
      <c r="Q24" s="79">
        <f>SUM(Q22:Q23)</f>
        <v>15006</v>
      </c>
      <c r="R24" s="81"/>
      <c r="S24" s="79">
        <f>SUM(S22:S23)</f>
        <v>0</v>
      </c>
      <c r="T24" s="40"/>
      <c r="U24" s="79">
        <f>SUM(E24:S24)</f>
        <v>320159</v>
      </c>
      <c r="V24" s="40"/>
      <c r="W24" s="79">
        <f>SUM(W22:W23)</f>
        <v>-163293</v>
      </c>
      <c r="X24" s="40"/>
      <c r="Y24" s="79">
        <f>SUM(U24:W24)</f>
        <v>156866</v>
      </c>
    </row>
    <row r="25" spans="1:25" ht="22" customHeight="1" thickBot="1">
      <c r="A25" s="119" t="s">
        <v>149</v>
      </c>
      <c r="B25" s="119"/>
      <c r="C25" s="120"/>
      <c r="D25" s="119"/>
      <c r="E25" s="107">
        <f>SUM(E12,E19,E24)</f>
        <v>2503255</v>
      </c>
      <c r="F25" s="96"/>
      <c r="G25" s="107">
        <f>SUM(G12,G19,G24)</f>
        <v>207161</v>
      </c>
      <c r="H25" s="96"/>
      <c r="I25" s="107">
        <f>SUM(I12,I19,I24)</f>
        <v>82900</v>
      </c>
      <c r="J25" s="96"/>
      <c r="K25" s="107">
        <f>SUM(K12,K19,K24)</f>
        <v>1621771</v>
      </c>
      <c r="L25" s="96"/>
      <c r="M25" s="107">
        <f>SUM(M12,M19,M24)</f>
        <v>852179</v>
      </c>
      <c r="N25" s="96"/>
      <c r="O25" s="107">
        <f>SUM(O12,O19,O24)</f>
        <v>6340</v>
      </c>
      <c r="P25" s="96"/>
      <c r="Q25" s="107">
        <f>SUM(Q12,Q19,Q24)</f>
        <v>-242030</v>
      </c>
      <c r="R25" s="96"/>
      <c r="S25" s="107">
        <f>SUM(S12,S19,S24)</f>
        <v>-5276</v>
      </c>
      <c r="T25" s="96"/>
      <c r="U25" s="107">
        <f>SUM(E25:S25)</f>
        <v>5026300</v>
      </c>
      <c r="V25" s="96"/>
      <c r="W25" s="107">
        <f>SUM(W12,W19,W24)</f>
        <v>2749542</v>
      </c>
      <c r="X25" s="96"/>
      <c r="Y25" s="107">
        <f t="shared" ref="Y25" si="0">SUM(U25:W25)</f>
        <v>7775842</v>
      </c>
    </row>
    <row r="26" spans="1:25" ht="22" customHeight="1" thickTop="1"/>
    <row r="27" spans="1:25" ht="22" customHeight="1">
      <c r="A27" s="119" t="s">
        <v>185</v>
      </c>
      <c r="B27" s="119"/>
      <c r="C27" s="120"/>
      <c r="D27" s="119"/>
      <c r="E27" s="113"/>
      <c r="F27" s="113"/>
      <c r="G27" s="113"/>
      <c r="H27" s="113"/>
      <c r="I27" s="113"/>
      <c r="J27" s="113"/>
      <c r="K27" s="113"/>
      <c r="L27" s="113"/>
      <c r="M27" s="113"/>
      <c r="N27" s="113"/>
      <c r="O27" s="113"/>
      <c r="P27" s="113"/>
      <c r="Q27" s="113"/>
      <c r="R27" s="113"/>
      <c r="S27" s="113"/>
      <c r="T27" s="113"/>
      <c r="U27" s="113"/>
      <c r="V27" s="113"/>
      <c r="W27" s="113"/>
      <c r="X27" s="113"/>
      <c r="Y27" s="113"/>
    </row>
    <row r="28" spans="1:25" ht="22" customHeight="1">
      <c r="A28" s="119" t="s">
        <v>186</v>
      </c>
      <c r="B28" s="119"/>
      <c r="C28" s="120"/>
      <c r="D28" s="119"/>
      <c r="E28" s="41">
        <v>2503255</v>
      </c>
      <c r="F28" s="41"/>
      <c r="G28" s="41">
        <v>207161</v>
      </c>
      <c r="H28" s="41"/>
      <c r="I28" s="41">
        <v>82900</v>
      </c>
      <c r="J28" s="41"/>
      <c r="K28" s="41">
        <v>-820690</v>
      </c>
      <c r="L28" s="41"/>
      <c r="M28" s="41">
        <v>347643</v>
      </c>
      <c r="N28" s="41"/>
      <c r="O28" s="41">
        <v>6340</v>
      </c>
      <c r="P28" s="41"/>
      <c r="Q28" s="41">
        <v>-259518</v>
      </c>
      <c r="R28" s="41"/>
      <c r="S28" s="41">
        <v>-8670</v>
      </c>
      <c r="T28" s="119"/>
      <c r="U28" s="126">
        <f>SUM(E28:S28)</f>
        <v>2058421</v>
      </c>
      <c r="V28" s="119"/>
      <c r="W28" s="96">
        <v>0</v>
      </c>
      <c r="X28" s="119"/>
      <c r="Y28" s="42">
        <f>SUM(U28:W28)</f>
        <v>2058421</v>
      </c>
    </row>
    <row r="29" spans="1:25" ht="22" customHeight="1">
      <c r="A29" s="119"/>
      <c r="B29" s="119"/>
      <c r="C29" s="120"/>
      <c r="D29" s="119"/>
      <c r="E29" s="41"/>
      <c r="F29" s="41"/>
      <c r="G29" s="41"/>
      <c r="H29" s="41"/>
      <c r="I29" s="41"/>
      <c r="J29" s="41"/>
      <c r="K29" s="41"/>
      <c r="L29" s="41"/>
      <c r="M29" s="41"/>
      <c r="N29" s="41"/>
      <c r="O29" s="41"/>
      <c r="P29" s="41"/>
      <c r="Q29" s="41"/>
      <c r="R29" s="41"/>
      <c r="S29" s="41"/>
      <c r="T29" s="119"/>
      <c r="U29" s="126"/>
      <c r="V29" s="119"/>
      <c r="W29" s="127"/>
      <c r="X29" s="119"/>
      <c r="Y29" s="42"/>
    </row>
    <row r="30" spans="1:25" ht="22" customHeight="1">
      <c r="A30" s="119" t="s">
        <v>98</v>
      </c>
      <c r="B30" s="119"/>
      <c r="C30" s="120"/>
      <c r="D30" s="119"/>
      <c r="E30" s="41"/>
      <c r="F30" s="41"/>
      <c r="G30" s="41"/>
      <c r="H30" s="41"/>
      <c r="I30" s="41"/>
      <c r="J30" s="41"/>
      <c r="K30" s="41"/>
      <c r="L30" s="41"/>
      <c r="M30" s="41"/>
      <c r="N30" s="41"/>
      <c r="O30" s="41"/>
      <c r="P30" s="41"/>
      <c r="Q30" s="41"/>
      <c r="R30" s="41"/>
      <c r="S30" s="41"/>
      <c r="T30" s="119"/>
      <c r="U30" s="119"/>
      <c r="V30" s="119"/>
      <c r="W30" s="119"/>
      <c r="X30" s="119"/>
      <c r="Y30" s="42"/>
    </row>
    <row r="31" spans="1:25" ht="22" customHeight="1">
      <c r="A31" s="1" t="s">
        <v>146</v>
      </c>
      <c r="C31" s="120"/>
      <c r="D31" s="119"/>
      <c r="E31" s="72">
        <v>0</v>
      </c>
      <c r="F31" s="73"/>
      <c r="G31" s="72">
        <v>0</v>
      </c>
      <c r="H31" s="11"/>
      <c r="I31" s="72">
        <v>0</v>
      </c>
      <c r="J31" s="11"/>
      <c r="K31" s="74">
        <f>'PL_3M 6-7'!D34</f>
        <v>-174888</v>
      </c>
      <c r="L31" s="10"/>
      <c r="M31" s="72">
        <v>0</v>
      </c>
      <c r="N31" s="10"/>
      <c r="O31" s="72">
        <v>0</v>
      </c>
      <c r="P31" s="10"/>
      <c r="Q31" s="72">
        <v>0</v>
      </c>
      <c r="R31" s="10"/>
      <c r="S31" s="72">
        <v>0</v>
      </c>
      <c r="T31" s="11"/>
      <c r="U31" s="74">
        <f>SUM(E31:S31)</f>
        <v>-174888</v>
      </c>
      <c r="V31" s="11"/>
      <c r="W31" s="72">
        <v>0</v>
      </c>
      <c r="X31" s="11"/>
      <c r="Y31" s="12">
        <f>SUM(U31:W31)</f>
        <v>-174888</v>
      </c>
    </row>
    <row r="32" spans="1:25" ht="22" customHeight="1">
      <c r="A32" s="1" t="s">
        <v>100</v>
      </c>
      <c r="C32" s="120"/>
      <c r="D32" s="119"/>
      <c r="E32" s="72">
        <v>0</v>
      </c>
      <c r="F32" s="73"/>
      <c r="G32" s="72">
        <v>0</v>
      </c>
      <c r="H32" s="11"/>
      <c r="I32" s="72">
        <v>0</v>
      </c>
      <c r="J32" s="11"/>
      <c r="K32" s="74">
        <v>0</v>
      </c>
      <c r="L32" s="10"/>
      <c r="M32" s="10">
        <f>'PL_3M 6-7'!D54</f>
        <v>-53077</v>
      </c>
      <c r="N32" s="10"/>
      <c r="O32" s="74">
        <v>0</v>
      </c>
      <c r="P32" s="10"/>
      <c r="Q32" s="74">
        <f>'PL_3M 6-7'!D49</f>
        <v>10188</v>
      </c>
      <c r="R32" s="10"/>
      <c r="S32" s="74">
        <f>'PL_3M 6-7'!D48+'PL_3M 6-7'!D55</f>
        <v>-94945</v>
      </c>
      <c r="T32" s="11"/>
      <c r="U32" s="74">
        <f>SUM(E32:S32)</f>
        <v>-137834</v>
      </c>
      <c r="V32" s="11"/>
      <c r="W32" s="72">
        <v>0</v>
      </c>
      <c r="X32" s="11"/>
      <c r="Y32" s="12">
        <f>SUM(U32:W32)</f>
        <v>-137834</v>
      </c>
    </row>
    <row r="33" spans="1:25" ht="22" customHeight="1">
      <c r="A33" s="119" t="s">
        <v>70</v>
      </c>
      <c r="B33" s="119"/>
      <c r="C33" s="120"/>
      <c r="D33" s="119"/>
      <c r="E33" s="79">
        <f>SUM(E31:E32)</f>
        <v>0</v>
      </c>
      <c r="F33" s="96"/>
      <c r="G33" s="79">
        <f>SUM(G31:G32)</f>
        <v>0</v>
      </c>
      <c r="H33" s="96"/>
      <c r="I33" s="79">
        <f>SUM(I31:I32)</f>
        <v>0</v>
      </c>
      <c r="J33" s="96"/>
      <c r="K33" s="79">
        <f>SUM(K31:K32)</f>
        <v>-174888</v>
      </c>
      <c r="L33" s="96"/>
      <c r="M33" s="79">
        <f>SUM(M31:M32)</f>
        <v>-53077</v>
      </c>
      <c r="N33" s="96"/>
      <c r="O33" s="79">
        <f>SUM(O31:O32)</f>
        <v>0</v>
      </c>
      <c r="P33" s="96"/>
      <c r="Q33" s="79">
        <f>SUM(Q31:Q32)</f>
        <v>10188</v>
      </c>
      <c r="R33" s="96"/>
      <c r="S33" s="79">
        <f>SUM(S31:S32)</f>
        <v>-94945</v>
      </c>
      <c r="T33" s="96"/>
      <c r="U33" s="79">
        <f>SUM(E33:S33)</f>
        <v>-312722</v>
      </c>
      <c r="V33" s="96"/>
      <c r="W33" s="79">
        <f>SUM(W31:W32)</f>
        <v>0</v>
      </c>
      <c r="X33" s="96"/>
      <c r="Y33" s="79">
        <f>SUM(U33:W33)</f>
        <v>-312722</v>
      </c>
    </row>
    <row r="34" spans="1:25" ht="22" customHeight="1">
      <c r="A34" s="119"/>
      <c r="B34" s="119"/>
      <c r="C34" s="120"/>
      <c r="D34" s="119"/>
      <c r="E34" s="264"/>
      <c r="F34" s="96"/>
      <c r="G34" s="264"/>
      <c r="H34" s="96"/>
      <c r="I34" s="264"/>
      <c r="J34" s="96"/>
      <c r="K34" s="264"/>
      <c r="L34" s="96"/>
      <c r="M34" s="264"/>
      <c r="N34" s="96"/>
      <c r="O34" s="264"/>
      <c r="P34" s="96"/>
      <c r="Q34" s="264"/>
      <c r="R34" s="96"/>
      <c r="S34" s="264"/>
      <c r="T34" s="96"/>
      <c r="U34" s="264"/>
      <c r="V34" s="96"/>
      <c r="W34" s="264"/>
      <c r="X34" s="96"/>
      <c r="Y34" s="264"/>
    </row>
    <row r="35" spans="1:25" ht="22" customHeight="1">
      <c r="A35" s="276" t="s">
        <v>207</v>
      </c>
      <c r="B35" s="119"/>
      <c r="C35" s="120"/>
      <c r="D35" s="119"/>
      <c r="E35" s="108">
        <v>0</v>
      </c>
      <c r="F35" s="74"/>
      <c r="G35" s="108">
        <v>0</v>
      </c>
      <c r="H35" s="74"/>
      <c r="I35" s="108">
        <v>0</v>
      </c>
      <c r="J35" s="74"/>
      <c r="K35" s="108">
        <v>216608</v>
      </c>
      <c r="L35" s="74"/>
      <c r="M35" s="108">
        <v>-216608</v>
      </c>
      <c r="N35" s="74"/>
      <c r="O35" s="108">
        <v>0</v>
      </c>
      <c r="P35" s="74"/>
      <c r="Q35" s="108">
        <v>0</v>
      </c>
      <c r="R35" s="74"/>
      <c r="S35" s="108">
        <v>0</v>
      </c>
      <c r="T35" s="74"/>
      <c r="U35" s="108">
        <f>SUM(E35:S35)</f>
        <v>0</v>
      </c>
      <c r="V35" s="74"/>
      <c r="W35" s="108">
        <v>0</v>
      </c>
      <c r="X35" s="74"/>
      <c r="Y35" s="277">
        <f>SUM(U35:W35)</f>
        <v>0</v>
      </c>
    </row>
    <row r="36" spans="1:25" ht="22" customHeight="1">
      <c r="A36" s="276"/>
      <c r="B36" s="119"/>
      <c r="C36" s="120"/>
      <c r="D36" s="119"/>
      <c r="E36" s="96"/>
      <c r="F36" s="96"/>
      <c r="G36" s="96"/>
      <c r="H36" s="96"/>
      <c r="I36" s="96"/>
      <c r="J36" s="96"/>
      <c r="K36" s="96"/>
      <c r="L36" s="96"/>
      <c r="M36" s="96"/>
      <c r="N36" s="96"/>
      <c r="O36" s="96"/>
      <c r="P36" s="96"/>
      <c r="Q36" s="96"/>
      <c r="R36" s="96"/>
      <c r="S36" s="96"/>
      <c r="T36" s="96"/>
      <c r="U36" s="96"/>
      <c r="V36" s="96"/>
      <c r="W36" s="96"/>
      <c r="X36" s="96"/>
      <c r="Y36" s="96"/>
    </row>
    <row r="37" spans="1:25" ht="22" customHeight="1" thickBot="1">
      <c r="A37" s="119" t="s">
        <v>187</v>
      </c>
      <c r="B37" s="119"/>
      <c r="C37" s="120"/>
      <c r="D37" s="119"/>
      <c r="E37" s="265">
        <f>SUM(E28,E33,E35)</f>
        <v>2503255</v>
      </c>
      <c r="F37" s="40"/>
      <c r="G37" s="265">
        <f>SUM(G28,G33,G35)</f>
        <v>207161</v>
      </c>
      <c r="H37" s="40"/>
      <c r="I37" s="265">
        <f>SUM(I28,I33,I35)</f>
        <v>82900</v>
      </c>
      <c r="J37" s="40"/>
      <c r="K37" s="265">
        <f>SUM(K28,K33,K35)</f>
        <v>-778970</v>
      </c>
      <c r="L37" s="40"/>
      <c r="M37" s="265">
        <f>SUM(M28,M33,M35)</f>
        <v>77958</v>
      </c>
      <c r="N37" s="40"/>
      <c r="O37" s="265">
        <f>SUM(O28,O33,O35)</f>
        <v>6340</v>
      </c>
      <c r="P37" s="40"/>
      <c r="Q37" s="265">
        <f>SUM(Q28,Q33,Q35)</f>
        <v>-249330</v>
      </c>
      <c r="R37" s="40"/>
      <c r="S37" s="265">
        <f>SUM(S28,S33,S35)</f>
        <v>-103615</v>
      </c>
      <c r="T37" s="40"/>
      <c r="U37" s="265">
        <f>SUM(U28,U33,U35)</f>
        <v>1745699</v>
      </c>
      <c r="V37" s="40"/>
      <c r="W37" s="265">
        <f>SUM(W28,W33,W35)</f>
        <v>0</v>
      </c>
      <c r="X37" s="40"/>
      <c r="Y37" s="265">
        <f>SUM(Y28,Y33,Y35)</f>
        <v>1745699</v>
      </c>
    </row>
    <row r="38" spans="1:25" ht="22" customHeight="1" thickTop="1"/>
  </sheetData>
  <mergeCells count="4">
    <mergeCell ref="I5:K5"/>
    <mergeCell ref="E4:Y4"/>
    <mergeCell ref="E10:Y10"/>
    <mergeCell ref="M5:S5"/>
  </mergeCells>
  <pageMargins left="0.8" right="0.8" top="0.48" bottom="0.5" header="0.5" footer="0.5"/>
  <pageSetup paperSize="9" scale="60" firstPageNumber="8" fitToWidth="0"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rowBreaks count="1" manualBreakCount="1">
    <brk id="37" max="26" man="1"/>
  </rowBreaks>
  <ignoredErrors>
    <ignoredError sqref="U24:U25" evalErro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27"/>
  <sheetViews>
    <sheetView view="pageBreakPreview" topLeftCell="A16" zoomScaleNormal="70" zoomScaleSheetLayoutView="100" workbookViewId="0">
      <selection activeCell="R36" sqref="R36"/>
    </sheetView>
  </sheetViews>
  <sheetFormatPr defaultColWidth="10.6640625" defaultRowHeight="21" customHeight="1"/>
  <cols>
    <col min="1" max="1" width="56.6640625" style="43" customWidth="1"/>
    <col min="2" max="2" width="2.77734375" style="43" customWidth="1"/>
    <col min="3" max="3" width="16.77734375" style="56" customWidth="1"/>
    <col min="4" max="4" width="2.77734375" style="43" customWidth="1"/>
    <col min="5" max="5" width="16.77734375" style="51" customWidth="1"/>
    <col min="6" max="6" width="2.77734375" style="51" customWidth="1"/>
    <col min="7" max="7" width="16.77734375" style="51" customWidth="1"/>
    <col min="8" max="8" width="2.77734375" style="51" customWidth="1"/>
    <col min="9" max="9" width="16.77734375" style="51" customWidth="1"/>
    <col min="10" max="10" width="2.77734375" style="51" customWidth="1"/>
    <col min="11" max="11" width="16.77734375" style="51" customWidth="1"/>
    <col min="12" max="12" width="2.77734375" style="51" customWidth="1"/>
    <col min="13" max="13" width="16.77734375" style="51" customWidth="1"/>
    <col min="14" max="14" width="2.77734375" style="51" customWidth="1"/>
    <col min="15" max="15" width="16.77734375" style="51" customWidth="1"/>
    <col min="16" max="16" width="9" style="43" customWidth="1"/>
    <col min="17" max="16384" width="10.6640625" style="43"/>
  </cols>
  <sheetData>
    <row r="1" spans="1:20" s="52" customFormat="1" ht="21" customHeight="1">
      <c r="A1" s="293" t="s">
        <v>0</v>
      </c>
      <c r="B1" s="293"/>
      <c r="C1" s="293"/>
      <c r="D1" s="293"/>
      <c r="E1" s="293"/>
      <c r="F1" s="293"/>
      <c r="G1" s="293"/>
      <c r="H1" s="293"/>
      <c r="I1" s="293"/>
      <c r="J1" s="293"/>
      <c r="K1" s="293"/>
      <c r="L1" s="293"/>
      <c r="M1" s="293"/>
      <c r="N1" s="293"/>
      <c r="O1" s="293"/>
    </row>
    <row r="2" spans="1:20" s="52" customFormat="1" ht="21" customHeight="1">
      <c r="A2" s="293" t="s">
        <v>141</v>
      </c>
      <c r="B2" s="293"/>
      <c r="C2" s="293"/>
      <c r="D2" s="293"/>
      <c r="E2" s="293"/>
      <c r="F2" s="293"/>
      <c r="G2" s="293"/>
      <c r="H2" s="293"/>
      <c r="I2" s="293"/>
      <c r="J2" s="293"/>
      <c r="K2" s="293"/>
      <c r="L2" s="293"/>
      <c r="M2" s="293"/>
      <c r="N2" s="293"/>
      <c r="O2" s="293"/>
    </row>
    <row r="3" spans="1:20" ht="21" customHeight="1">
      <c r="E3" s="43"/>
      <c r="F3" s="43"/>
      <c r="G3" s="43"/>
      <c r="H3" s="43"/>
      <c r="I3" s="43"/>
      <c r="J3" s="43"/>
      <c r="K3" s="43"/>
      <c r="L3" s="43"/>
      <c r="M3" s="43"/>
      <c r="N3" s="43"/>
      <c r="O3" s="44"/>
    </row>
    <row r="4" spans="1:20" s="45" customFormat="1" ht="21" customHeight="1">
      <c r="C4" s="57"/>
      <c r="E4" s="294" t="s">
        <v>2</v>
      </c>
      <c r="F4" s="294"/>
      <c r="G4" s="294"/>
      <c r="H4" s="294"/>
      <c r="I4" s="294"/>
      <c r="J4" s="294"/>
      <c r="K4" s="294"/>
      <c r="L4" s="294"/>
      <c r="M4" s="294"/>
      <c r="N4" s="294"/>
      <c r="O4" s="294"/>
    </row>
    <row r="5" spans="1:20" s="45" customFormat="1" ht="21" customHeight="1">
      <c r="C5" s="57"/>
      <c r="E5" s="46"/>
      <c r="F5" s="46"/>
      <c r="G5" s="46"/>
      <c r="H5" s="46"/>
      <c r="I5" s="46"/>
      <c r="J5" s="46"/>
      <c r="K5" s="46"/>
      <c r="L5" s="46"/>
      <c r="M5" s="53" t="s">
        <v>193</v>
      </c>
      <c r="N5" s="46"/>
      <c r="O5" s="46"/>
    </row>
    <row r="6" spans="1:20" s="45" customFormat="1" ht="21" customHeight="1">
      <c r="C6" s="57"/>
      <c r="E6" s="46"/>
      <c r="F6" s="46"/>
      <c r="G6" s="46"/>
      <c r="H6" s="46"/>
      <c r="I6" s="46"/>
      <c r="J6" s="46"/>
      <c r="K6" s="46"/>
      <c r="L6" s="46"/>
      <c r="M6" s="53" t="s">
        <v>195</v>
      </c>
      <c r="N6" s="46"/>
      <c r="O6" s="46"/>
    </row>
    <row r="7" spans="1:20" s="45" customFormat="1" ht="21" customHeight="1">
      <c r="C7" s="57"/>
      <c r="E7" s="46"/>
      <c r="F7" s="46"/>
      <c r="G7" s="46"/>
      <c r="H7" s="47"/>
      <c r="I7" s="288" t="s">
        <v>74</v>
      </c>
      <c r="J7" s="288"/>
      <c r="K7" s="288"/>
      <c r="L7" s="48"/>
      <c r="M7" s="260" t="s">
        <v>194</v>
      </c>
      <c r="N7" s="46"/>
      <c r="R7" s="75"/>
      <c r="S7" s="76"/>
      <c r="T7" s="75"/>
    </row>
    <row r="8" spans="1:20" s="45" customFormat="1" ht="21" customHeight="1">
      <c r="A8" s="45" t="s">
        <v>25</v>
      </c>
      <c r="C8" s="56"/>
      <c r="D8" s="43"/>
      <c r="E8" s="13"/>
      <c r="F8" s="53"/>
      <c r="G8" s="21" t="s">
        <v>79</v>
      </c>
      <c r="H8" s="21"/>
      <c r="I8" s="55"/>
      <c r="J8" s="43"/>
      <c r="K8" s="43"/>
      <c r="L8" s="51"/>
      <c r="M8" s="54" t="s">
        <v>188</v>
      </c>
      <c r="N8" s="53"/>
      <c r="O8" s="43"/>
      <c r="P8" s="43"/>
      <c r="R8" s="75"/>
      <c r="S8" s="76"/>
      <c r="T8" s="77"/>
    </row>
    <row r="9" spans="1:20" s="45" customFormat="1" ht="21" customHeight="1">
      <c r="C9" s="56"/>
      <c r="D9" s="43"/>
      <c r="E9" s="39" t="s">
        <v>83</v>
      </c>
      <c r="F9" s="55"/>
      <c r="G9" s="21" t="s">
        <v>84</v>
      </c>
      <c r="H9" s="21"/>
      <c r="I9" s="55" t="s">
        <v>85</v>
      </c>
      <c r="J9" s="55"/>
      <c r="K9" s="55"/>
      <c r="L9" s="55"/>
      <c r="M9" s="54" t="s">
        <v>189</v>
      </c>
      <c r="N9" s="53"/>
      <c r="O9" s="21" t="s">
        <v>75</v>
      </c>
      <c r="P9" s="43"/>
    </row>
    <row r="10" spans="1:20" s="45" customFormat="1" ht="21" customHeight="1">
      <c r="C10" s="95"/>
      <c r="D10" s="53"/>
      <c r="E10" s="39" t="s">
        <v>88</v>
      </c>
      <c r="F10" s="55"/>
      <c r="G10" s="78" t="s">
        <v>89</v>
      </c>
      <c r="H10" s="21"/>
      <c r="I10" s="55" t="s">
        <v>90</v>
      </c>
      <c r="J10" s="55"/>
      <c r="K10" s="55" t="s">
        <v>48</v>
      </c>
      <c r="L10" s="55"/>
      <c r="M10" s="54" t="s">
        <v>196</v>
      </c>
      <c r="N10" s="53"/>
      <c r="O10" s="21" t="s">
        <v>40</v>
      </c>
      <c r="P10" s="43"/>
    </row>
    <row r="11" spans="1:20" ht="21" customHeight="1">
      <c r="C11" s="19"/>
      <c r="D11" s="21"/>
      <c r="E11" s="292" t="s">
        <v>7</v>
      </c>
      <c r="F11" s="292"/>
      <c r="G11" s="292"/>
      <c r="H11" s="292"/>
      <c r="I11" s="292"/>
      <c r="J11" s="292"/>
      <c r="K11" s="292"/>
      <c r="L11" s="292"/>
      <c r="M11" s="292"/>
      <c r="N11" s="292"/>
      <c r="O11" s="292"/>
    </row>
    <row r="12" spans="1:20" ht="21" customHeight="1">
      <c r="A12" s="49" t="s">
        <v>147</v>
      </c>
      <c r="B12" s="49"/>
      <c r="C12" s="57"/>
      <c r="D12" s="45"/>
      <c r="E12" s="86"/>
      <c r="F12" s="86"/>
      <c r="G12" s="86"/>
      <c r="H12" s="86"/>
      <c r="I12" s="86"/>
      <c r="J12" s="86"/>
      <c r="K12" s="86"/>
      <c r="L12" s="86"/>
      <c r="M12" s="86"/>
      <c r="N12" s="86"/>
      <c r="O12" s="86"/>
    </row>
    <row r="13" spans="1:20" ht="21" customHeight="1">
      <c r="A13" s="45" t="s">
        <v>148</v>
      </c>
      <c r="B13" s="45"/>
      <c r="C13" s="57"/>
      <c r="D13" s="45"/>
      <c r="E13" s="60">
        <v>2503255</v>
      </c>
      <c r="F13" s="60"/>
      <c r="G13" s="60">
        <v>207161</v>
      </c>
      <c r="H13" s="60"/>
      <c r="I13" s="60">
        <v>82900</v>
      </c>
      <c r="J13" s="60"/>
      <c r="K13" s="60">
        <v>810651</v>
      </c>
      <c r="L13" s="60"/>
      <c r="M13" s="60">
        <v>142816</v>
      </c>
      <c r="N13" s="60"/>
      <c r="O13" s="60">
        <f>M13+K13+I13+G13+E13</f>
        <v>3746783</v>
      </c>
    </row>
    <row r="14" spans="1:20" ht="21" customHeight="1">
      <c r="A14" s="45" t="s">
        <v>98</v>
      </c>
      <c r="B14" s="45"/>
      <c r="C14" s="57"/>
      <c r="D14" s="45"/>
      <c r="E14" s="60"/>
      <c r="F14" s="60"/>
      <c r="G14" s="60"/>
      <c r="H14" s="60"/>
      <c r="I14" s="60"/>
      <c r="J14" s="60"/>
      <c r="K14" s="60"/>
      <c r="L14" s="60"/>
      <c r="M14" s="60"/>
      <c r="N14" s="60"/>
      <c r="O14" s="60"/>
    </row>
    <row r="15" spans="1:20" ht="21" customHeight="1">
      <c r="A15" s="43" t="s">
        <v>99</v>
      </c>
      <c r="E15" s="17">
        <v>0</v>
      </c>
      <c r="F15" s="17"/>
      <c r="G15" s="104">
        <v>0</v>
      </c>
      <c r="H15" s="17"/>
      <c r="I15" s="104">
        <v>0</v>
      </c>
      <c r="J15" s="17"/>
      <c r="K15" s="17">
        <v>17628</v>
      </c>
      <c r="L15" s="17"/>
      <c r="M15" s="18">
        <v>0</v>
      </c>
      <c r="N15" s="17"/>
      <c r="O15" s="17">
        <f>M15+K15+I15+G15+E15</f>
        <v>17628</v>
      </c>
    </row>
    <row r="16" spans="1:20" ht="21" customHeight="1">
      <c r="A16" s="43" t="s">
        <v>100</v>
      </c>
      <c r="E16" s="17">
        <v>0</v>
      </c>
      <c r="F16" s="17"/>
      <c r="G16" s="207">
        <v>0</v>
      </c>
      <c r="H16" s="18"/>
      <c r="I16" s="207">
        <v>0</v>
      </c>
      <c r="J16" s="17"/>
      <c r="K16" s="18">
        <v>0</v>
      </c>
      <c r="L16" s="17"/>
      <c r="M16" s="17">
        <v>148170</v>
      </c>
      <c r="N16" s="17"/>
      <c r="O16" s="17">
        <f>SUM(E16:M16)</f>
        <v>148170</v>
      </c>
    </row>
    <row r="17" spans="1:18" ht="21" customHeight="1">
      <c r="A17" s="49" t="s">
        <v>70</v>
      </c>
      <c r="B17" s="49"/>
      <c r="C17" s="57"/>
      <c r="D17" s="45"/>
      <c r="E17" s="66">
        <f>SUM(E15:E16)</f>
        <v>0</v>
      </c>
      <c r="F17" s="67"/>
      <c r="G17" s="71">
        <f>SUM(G15:G16)</f>
        <v>0</v>
      </c>
      <c r="H17" s="67"/>
      <c r="I17" s="71">
        <f>SUM(I15:I16)</f>
        <v>0</v>
      </c>
      <c r="J17" s="67"/>
      <c r="K17" s="66">
        <f>SUM(K15:K16)</f>
        <v>17628</v>
      </c>
      <c r="L17" s="67"/>
      <c r="M17" s="66">
        <f>SUM(M15:M16)</f>
        <v>148170</v>
      </c>
      <c r="N17" s="67"/>
      <c r="O17" s="66">
        <f>SUM(E17:M17)</f>
        <v>165798</v>
      </c>
    </row>
    <row r="18" spans="1:18" ht="21" customHeight="1" thickBot="1">
      <c r="A18" s="49" t="s">
        <v>149</v>
      </c>
      <c r="B18" s="49"/>
      <c r="C18" s="58"/>
      <c r="D18" s="49"/>
      <c r="E18" s="85">
        <f>SUM(E13,E17)</f>
        <v>2503255</v>
      </c>
      <c r="F18" s="67"/>
      <c r="G18" s="85">
        <f>SUM(G13,G17)</f>
        <v>207161</v>
      </c>
      <c r="H18" s="67"/>
      <c r="I18" s="85">
        <f>SUM(I13,I17)</f>
        <v>82900</v>
      </c>
      <c r="J18" s="60"/>
      <c r="K18" s="85">
        <f>SUM(K13,K17)</f>
        <v>828279</v>
      </c>
      <c r="L18" s="67"/>
      <c r="M18" s="85">
        <f>SUM(M13,M17)</f>
        <v>290986</v>
      </c>
      <c r="N18" s="67"/>
      <c r="O18" s="85">
        <f>SUM(O13,O17)</f>
        <v>3912581</v>
      </c>
    </row>
    <row r="19" spans="1:18" ht="21" customHeight="1" thickTop="1">
      <c r="A19" s="49"/>
      <c r="B19" s="49"/>
      <c r="C19" s="58"/>
      <c r="D19" s="49"/>
      <c r="E19" s="62"/>
      <c r="F19" s="61"/>
      <c r="G19" s="62"/>
      <c r="H19" s="62"/>
      <c r="I19" s="62"/>
      <c r="J19" s="63"/>
      <c r="K19" s="62"/>
      <c r="L19" s="62"/>
      <c r="M19" s="62"/>
      <c r="N19" s="61"/>
    </row>
    <row r="20" spans="1:18" ht="21" customHeight="1">
      <c r="A20" s="49" t="s">
        <v>185</v>
      </c>
      <c r="B20" s="49"/>
      <c r="C20" s="19"/>
      <c r="D20" s="21"/>
      <c r="E20" s="59"/>
      <c r="F20" s="59"/>
      <c r="G20" s="59"/>
      <c r="H20" s="59"/>
      <c r="I20" s="59"/>
      <c r="J20" s="59"/>
      <c r="K20" s="59"/>
      <c r="L20" s="59"/>
      <c r="M20" s="59"/>
      <c r="N20" s="59"/>
      <c r="O20" s="59"/>
    </row>
    <row r="21" spans="1:18" ht="21" customHeight="1">
      <c r="A21" s="45" t="s">
        <v>186</v>
      </c>
      <c r="B21" s="45"/>
      <c r="C21" s="57"/>
      <c r="D21" s="45"/>
      <c r="E21" s="60">
        <v>2503255</v>
      </c>
      <c r="F21" s="60"/>
      <c r="G21" s="60">
        <v>207161</v>
      </c>
      <c r="H21" s="60"/>
      <c r="I21" s="60">
        <v>82900</v>
      </c>
      <c r="J21" s="60"/>
      <c r="K21" s="60">
        <v>294894</v>
      </c>
      <c r="L21" s="60"/>
      <c r="M21" s="60">
        <v>1781</v>
      </c>
      <c r="N21" s="60"/>
      <c r="O21" s="60">
        <f>M21+K21+I21+G21+E21</f>
        <v>3089991</v>
      </c>
    </row>
    <row r="22" spans="1:18" ht="21" customHeight="1">
      <c r="A22" s="45" t="s">
        <v>98</v>
      </c>
      <c r="B22" s="45"/>
      <c r="C22" s="57"/>
      <c r="D22" s="45"/>
      <c r="E22" s="60"/>
      <c r="F22" s="60"/>
      <c r="G22" s="60"/>
      <c r="H22" s="60"/>
      <c r="I22" s="60"/>
      <c r="J22" s="60"/>
      <c r="K22" s="60"/>
      <c r="L22" s="60"/>
      <c r="M22" s="60"/>
      <c r="N22" s="60"/>
      <c r="O22" s="60"/>
    </row>
    <row r="23" spans="1:18" ht="21" customHeight="1">
      <c r="A23" s="43" t="s">
        <v>99</v>
      </c>
      <c r="E23" s="17">
        <v>0</v>
      </c>
      <c r="F23" s="17"/>
      <c r="G23" s="104">
        <v>0</v>
      </c>
      <c r="H23" s="17"/>
      <c r="I23" s="104">
        <v>0</v>
      </c>
      <c r="J23" s="17"/>
      <c r="K23" s="17">
        <f>'PL_3M 6-7'!H34</f>
        <v>207168</v>
      </c>
      <c r="L23" s="17"/>
      <c r="M23" s="104">
        <v>0</v>
      </c>
      <c r="N23" s="17"/>
      <c r="O23" s="17">
        <f>SUM(E23:M23)</f>
        <v>207168</v>
      </c>
    </row>
    <row r="24" spans="1:18" ht="21" customHeight="1">
      <c r="A24" s="43" t="s">
        <v>100</v>
      </c>
      <c r="E24" s="17">
        <v>0</v>
      </c>
      <c r="F24" s="17"/>
      <c r="G24" s="207">
        <v>0</v>
      </c>
      <c r="H24" s="18"/>
      <c r="I24" s="207">
        <v>0</v>
      </c>
      <c r="J24" s="17"/>
      <c r="K24" s="18">
        <v>0</v>
      </c>
      <c r="L24" s="17"/>
      <c r="M24" s="17">
        <f>'PL_3M 6-7'!H56</f>
        <v>-1394</v>
      </c>
      <c r="N24" s="18"/>
      <c r="O24" s="17">
        <f>SUM(E24:M24)</f>
        <v>-1394</v>
      </c>
    </row>
    <row r="25" spans="1:18" ht="21" customHeight="1">
      <c r="A25" s="49" t="s">
        <v>70</v>
      </c>
      <c r="B25" s="49"/>
      <c r="C25" s="57"/>
      <c r="D25" s="45"/>
      <c r="E25" s="66">
        <f>SUM(E23:E24)</f>
        <v>0</v>
      </c>
      <c r="F25" s="67"/>
      <c r="G25" s="71">
        <f>SUM(G23:G24)</f>
        <v>0</v>
      </c>
      <c r="H25" s="67"/>
      <c r="I25" s="71">
        <f>SUM(I23:I24)</f>
        <v>0</v>
      </c>
      <c r="J25" s="67"/>
      <c r="K25" s="66">
        <f>SUM(K23:K24)</f>
        <v>207168</v>
      </c>
      <c r="L25" s="67"/>
      <c r="M25" s="66">
        <f>SUM(M24:M24)</f>
        <v>-1394</v>
      </c>
      <c r="N25" s="67"/>
      <c r="O25" s="66">
        <f>SUM(E25:M25)</f>
        <v>205774</v>
      </c>
    </row>
    <row r="26" spans="1:18" ht="21" customHeight="1" thickBot="1">
      <c r="A26" s="49" t="s">
        <v>187</v>
      </c>
      <c r="B26" s="49"/>
      <c r="C26" s="58"/>
      <c r="D26" s="49"/>
      <c r="E26" s="68">
        <f>SUM(E21,E25)</f>
        <v>2503255</v>
      </c>
      <c r="F26" s="67"/>
      <c r="G26" s="68">
        <f>SUM(G21,G25)</f>
        <v>207161</v>
      </c>
      <c r="H26" s="67"/>
      <c r="I26" s="68">
        <f>SUM(I21,I25)</f>
        <v>82900</v>
      </c>
      <c r="J26" s="60"/>
      <c r="K26" s="68">
        <f>SUM(K21,K25)</f>
        <v>502062</v>
      </c>
      <c r="L26" s="67"/>
      <c r="M26" s="68">
        <f>SUM(M21,M25)</f>
        <v>387</v>
      </c>
      <c r="N26" s="67"/>
      <c r="O26" s="68">
        <f>SUM(O21,O25)</f>
        <v>3295765</v>
      </c>
      <c r="R26" s="86"/>
    </row>
    <row r="27" spans="1:18" ht="21" customHeight="1" thickTop="1"/>
  </sheetData>
  <mergeCells count="5">
    <mergeCell ref="E11:O11"/>
    <mergeCell ref="I7:K7"/>
    <mergeCell ref="A1:O1"/>
    <mergeCell ref="A2:O2"/>
    <mergeCell ref="E4:O4"/>
  </mergeCells>
  <pageMargins left="0.8" right="0.8" top="0.48" bottom="0.5" header="0.5" footer="0.5"/>
  <pageSetup paperSize="9" scale="79" firstPageNumber="9" fitToWidth="0" fitToHeight="0" orientation="landscape" useFirstPageNumber="1" r:id="rId1"/>
  <headerFooter alignWithMargins="0">
    <oddFooter>&amp;L&amp;15 
 หมายเหตุประกอบงบการเงินเป็นส่วนหนึ่งของงบการเงินระหว่างกาลนี้
&amp;C&amp;15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FA8F5-6F7E-42CB-933E-B57C759B39E1}">
  <dimension ref="A1:M125"/>
  <sheetViews>
    <sheetView tabSelected="1" view="pageBreakPreview" zoomScale="115" zoomScaleNormal="100" zoomScaleSheetLayoutView="115" workbookViewId="0">
      <selection activeCell="P122" sqref="P122"/>
    </sheetView>
  </sheetViews>
  <sheetFormatPr defaultColWidth="9.33203125" defaultRowHeight="20.5" customHeight="1"/>
  <cols>
    <col min="1" max="1" width="57" style="257" customWidth="1"/>
    <col min="2" max="2" width="9.33203125" style="256" customWidth="1"/>
    <col min="3" max="3" width="17.109375" style="257" customWidth="1"/>
    <col min="4" max="4" width="2.109375" style="257" customWidth="1"/>
    <col min="5" max="5" width="17.109375" style="257" customWidth="1"/>
    <col min="6" max="6" width="2.109375" style="257" customWidth="1"/>
    <col min="7" max="7" width="17.109375" style="257" customWidth="1"/>
    <col min="8" max="8" width="2.109375" style="257" customWidth="1"/>
    <col min="9" max="9" width="17.109375" style="257" customWidth="1"/>
    <col min="10" max="10" width="4.44140625" style="244" customWidth="1"/>
    <col min="11" max="11" width="18.77734375" style="244" bestFit="1" customWidth="1"/>
    <col min="12" max="12" width="17.33203125" style="244" bestFit="1" customWidth="1"/>
    <col min="13" max="13" width="16.33203125" style="244" bestFit="1" customWidth="1"/>
    <col min="14" max="14" width="9.33203125" style="244"/>
    <col min="15" max="15" width="14.109375" style="244" bestFit="1" customWidth="1"/>
    <col min="16" max="16384" width="9.33203125" style="244"/>
  </cols>
  <sheetData>
    <row r="1" spans="1:11" s="217" customFormat="1" ht="20.5" customHeight="1">
      <c r="A1" s="164" t="s">
        <v>0</v>
      </c>
      <c r="B1" s="165"/>
      <c r="C1" s="165"/>
      <c r="D1" s="165"/>
      <c r="E1" s="165"/>
      <c r="F1" s="165"/>
      <c r="G1" s="165"/>
      <c r="H1" s="165"/>
      <c r="I1" s="165"/>
      <c r="J1" s="165"/>
    </row>
    <row r="2" spans="1:11" s="217" customFormat="1" ht="20.5" customHeight="1">
      <c r="A2" s="297" t="s">
        <v>104</v>
      </c>
      <c r="B2" s="297"/>
      <c r="C2" s="297"/>
      <c r="D2" s="297"/>
      <c r="E2" s="297"/>
      <c r="F2" s="297"/>
      <c r="G2" s="297"/>
      <c r="H2" s="297"/>
      <c r="I2" s="297"/>
    </row>
    <row r="3" spans="1:11" s="222" customFormat="1" ht="20.5" customHeight="1">
      <c r="A3" s="218"/>
      <c r="B3" s="219"/>
      <c r="C3" s="220"/>
      <c r="D3" s="221"/>
      <c r="E3" s="220"/>
      <c r="F3" s="221"/>
      <c r="G3" s="220"/>
      <c r="H3" s="221"/>
      <c r="I3" s="220"/>
    </row>
    <row r="4" spans="1:11" s="222" customFormat="1" ht="20.5" customHeight="1">
      <c r="A4" s="221"/>
      <c r="C4" s="221"/>
      <c r="D4" s="223" t="s">
        <v>1</v>
      </c>
      <c r="E4" s="221"/>
      <c r="F4" s="221"/>
      <c r="G4" s="296" t="s">
        <v>2</v>
      </c>
      <c r="H4" s="296"/>
      <c r="I4" s="296"/>
    </row>
    <row r="5" spans="1:11" s="222" customFormat="1" ht="20.5" customHeight="1">
      <c r="A5" s="221"/>
      <c r="B5" s="146"/>
      <c r="C5" s="285" t="s">
        <v>53</v>
      </c>
      <c r="D5" s="285"/>
      <c r="E5" s="285"/>
      <c r="F5" s="221"/>
      <c r="G5" s="285" t="s">
        <v>53</v>
      </c>
      <c r="H5" s="285"/>
      <c r="I5" s="285"/>
    </row>
    <row r="6" spans="1:11" s="222" customFormat="1" ht="20.5" customHeight="1">
      <c r="A6" s="221"/>
      <c r="B6" s="146"/>
      <c r="C6" s="285" t="s">
        <v>150</v>
      </c>
      <c r="D6" s="285"/>
      <c r="E6" s="285"/>
      <c r="F6" s="221"/>
      <c r="G6" s="285" t="s">
        <v>150</v>
      </c>
      <c r="H6" s="285"/>
      <c r="I6" s="285"/>
    </row>
    <row r="7" spans="1:11" s="222" customFormat="1" ht="20.5" customHeight="1">
      <c r="A7" s="221"/>
      <c r="B7" s="142" t="s">
        <v>5</v>
      </c>
      <c r="C7" s="141">
        <v>2568</v>
      </c>
      <c r="D7" s="140"/>
      <c r="E7" s="141">
        <v>2567</v>
      </c>
      <c r="F7" s="153"/>
      <c r="G7" s="141">
        <v>2568</v>
      </c>
      <c r="H7" s="140"/>
      <c r="I7" s="141">
        <v>2567</v>
      </c>
    </row>
    <row r="8" spans="1:11" s="222" customFormat="1" ht="20.5" customHeight="1">
      <c r="A8" s="221"/>
      <c r="B8" s="224"/>
      <c r="C8" s="295" t="s">
        <v>7</v>
      </c>
      <c r="D8" s="295"/>
      <c r="E8" s="295"/>
      <c r="F8" s="295"/>
      <c r="G8" s="295"/>
      <c r="H8" s="295"/>
      <c r="I8" s="295"/>
    </row>
    <row r="9" spans="1:11" s="222" customFormat="1" ht="20.5" customHeight="1">
      <c r="A9" s="225" t="s">
        <v>105</v>
      </c>
      <c r="B9" s="224"/>
      <c r="C9" s="226"/>
      <c r="D9" s="227"/>
      <c r="E9" s="14"/>
      <c r="F9" s="227"/>
      <c r="G9" s="228"/>
      <c r="H9" s="228"/>
      <c r="I9" s="228"/>
    </row>
    <row r="10" spans="1:11" s="222" customFormat="1" ht="20.5" customHeight="1">
      <c r="A10" s="229" t="s">
        <v>151</v>
      </c>
      <c r="B10" s="224"/>
      <c r="C10" s="20">
        <f>'PL_3M 6-7'!D34</f>
        <v>-174888</v>
      </c>
      <c r="D10" s="226"/>
      <c r="E10" s="20">
        <f>'PL_3M 6-7'!F34</f>
        <v>-300366</v>
      </c>
      <c r="F10" s="226"/>
      <c r="G10" s="20">
        <f>'PL_3M 6-7'!H34</f>
        <v>207168</v>
      </c>
      <c r="H10" s="226"/>
      <c r="I10" s="20">
        <v>17628</v>
      </c>
      <c r="K10" s="230"/>
    </row>
    <row r="11" spans="1:11" s="222" customFormat="1" ht="20.5" customHeight="1">
      <c r="A11" s="231" t="s">
        <v>222</v>
      </c>
      <c r="B11" s="224"/>
      <c r="C11" s="14"/>
      <c r="D11" s="226"/>
      <c r="E11" s="14"/>
      <c r="F11" s="226"/>
      <c r="G11" s="226"/>
      <c r="H11" s="226"/>
      <c r="I11" s="226"/>
    </row>
    <row r="12" spans="1:11" s="222" customFormat="1" ht="20.5" customHeight="1">
      <c r="A12" s="232" t="s">
        <v>223</v>
      </c>
      <c r="B12" s="224"/>
      <c r="C12" s="14">
        <v>0</v>
      </c>
      <c r="D12" s="226"/>
      <c r="E12" s="14">
        <v>57445</v>
      </c>
      <c r="F12" s="226"/>
      <c r="G12" s="226">
        <v>0</v>
      </c>
      <c r="H12" s="226"/>
      <c r="I12" s="226">
        <v>0</v>
      </c>
    </row>
    <row r="13" spans="1:11" s="222" customFormat="1" ht="20.5" customHeight="1">
      <c r="A13" s="232" t="s">
        <v>63</v>
      </c>
      <c r="B13" s="224"/>
      <c r="C13" s="18">
        <v>30970</v>
      </c>
      <c r="D13" s="226"/>
      <c r="E13" s="18">
        <v>192598</v>
      </c>
      <c r="F13" s="226"/>
      <c r="G13" s="18">
        <v>15421</v>
      </c>
      <c r="H13" s="226"/>
      <c r="I13" s="18">
        <v>16883</v>
      </c>
      <c r="K13" s="230"/>
    </row>
    <row r="14" spans="1:11" s="222" customFormat="1" ht="20.5" customHeight="1">
      <c r="A14" s="232" t="s">
        <v>106</v>
      </c>
      <c r="B14" s="224"/>
      <c r="C14" s="17">
        <v>26659</v>
      </c>
      <c r="D14" s="17"/>
      <c r="E14" s="17">
        <v>128108</v>
      </c>
      <c r="F14" s="17"/>
      <c r="G14" s="17">
        <v>1377</v>
      </c>
      <c r="H14" s="17"/>
      <c r="I14" s="17">
        <v>1784</v>
      </c>
      <c r="K14" s="230"/>
    </row>
    <row r="15" spans="1:11" s="222" customFormat="1" ht="19.75" customHeight="1">
      <c r="A15" s="232" t="s">
        <v>36</v>
      </c>
      <c r="B15" s="224"/>
      <c r="C15" s="18">
        <v>1007</v>
      </c>
      <c r="D15" s="15"/>
      <c r="E15" s="18">
        <v>2546</v>
      </c>
      <c r="F15" s="15"/>
      <c r="G15" s="18">
        <v>276</v>
      </c>
      <c r="H15" s="15"/>
      <c r="I15" s="18">
        <v>398</v>
      </c>
      <c r="K15" s="230"/>
    </row>
    <row r="16" spans="1:11" s="222" customFormat="1" ht="20.5" customHeight="1">
      <c r="A16" s="232" t="s">
        <v>208</v>
      </c>
      <c r="B16" s="233"/>
      <c r="C16" s="226">
        <v>0</v>
      </c>
      <c r="D16" s="17"/>
      <c r="E16" s="14">
        <v>32992</v>
      </c>
      <c r="F16" s="17"/>
      <c r="G16" s="20">
        <v>-211239</v>
      </c>
      <c r="H16" s="17"/>
      <c r="I16" s="20">
        <v>-458</v>
      </c>
      <c r="K16" s="230"/>
    </row>
    <row r="17" spans="1:13" s="222" customFormat="1" ht="20.5" customHeight="1">
      <c r="A17" s="232" t="s">
        <v>239</v>
      </c>
      <c r="B17" s="224">
        <v>5</v>
      </c>
      <c r="C17" s="226">
        <v>46357</v>
      </c>
      <c r="D17" s="226"/>
      <c r="E17" s="14">
        <v>-47843</v>
      </c>
      <c r="F17" s="226"/>
      <c r="G17" s="20">
        <v>0</v>
      </c>
      <c r="H17" s="226"/>
      <c r="I17" s="20">
        <v>0</v>
      </c>
      <c r="K17" s="230"/>
    </row>
    <row r="18" spans="1:13" s="222" customFormat="1" ht="20.5" customHeight="1">
      <c r="A18" s="232" t="s">
        <v>224</v>
      </c>
      <c r="B18" s="224"/>
      <c r="C18" s="17">
        <v>0</v>
      </c>
      <c r="D18" s="226"/>
      <c r="E18" s="17">
        <v>2</v>
      </c>
      <c r="F18" s="226"/>
      <c r="G18" s="20">
        <v>0</v>
      </c>
      <c r="H18" s="226"/>
      <c r="I18" s="20">
        <v>0</v>
      </c>
      <c r="K18" s="230"/>
    </row>
    <row r="19" spans="1:13" s="222" customFormat="1" ht="20.5" hidden="1" customHeight="1">
      <c r="A19" s="232" t="s">
        <v>165</v>
      </c>
      <c r="B19" s="224"/>
      <c r="C19" s="17"/>
      <c r="D19" s="226"/>
      <c r="E19" s="17">
        <v>0</v>
      </c>
      <c r="F19" s="226"/>
      <c r="G19" s="20"/>
      <c r="H19" s="226"/>
      <c r="I19" s="20">
        <v>0</v>
      </c>
      <c r="K19" s="230"/>
      <c r="M19" s="234"/>
    </row>
    <row r="20" spans="1:13" s="222" customFormat="1" ht="20.5" customHeight="1">
      <c r="A20" s="232" t="s">
        <v>157</v>
      </c>
      <c r="B20" s="224"/>
      <c r="C20" s="20">
        <v>0</v>
      </c>
      <c r="D20" s="226"/>
      <c r="E20" s="20">
        <v>0</v>
      </c>
      <c r="F20" s="226"/>
      <c r="G20" s="17">
        <v>0</v>
      </c>
      <c r="H20" s="226"/>
      <c r="I20" s="17">
        <v>84</v>
      </c>
      <c r="K20" s="230"/>
      <c r="M20" s="234"/>
    </row>
    <row r="21" spans="1:13" s="222" customFormat="1" ht="20.5" hidden="1" customHeight="1">
      <c r="A21" s="232" t="s">
        <v>166</v>
      </c>
      <c r="B21" s="224"/>
      <c r="C21" s="20"/>
      <c r="D21" s="226"/>
      <c r="E21" s="20">
        <v>0</v>
      </c>
      <c r="F21" s="226"/>
      <c r="G21" s="20"/>
      <c r="H21" s="226"/>
      <c r="I21" s="20">
        <v>0</v>
      </c>
      <c r="K21" s="230"/>
      <c r="M21" s="234"/>
    </row>
    <row r="22" spans="1:13" s="222" customFormat="1" ht="20.5" customHeight="1">
      <c r="A22" s="232" t="s">
        <v>238</v>
      </c>
      <c r="B22" s="224"/>
      <c r="C22" s="20">
        <v>0</v>
      </c>
      <c r="D22" s="226"/>
      <c r="E22" s="20">
        <v>1430</v>
      </c>
      <c r="F22" s="226"/>
      <c r="G22" s="20">
        <v>0</v>
      </c>
      <c r="H22" s="226"/>
      <c r="I22" s="20">
        <v>0</v>
      </c>
      <c r="K22" s="230"/>
      <c r="M22" s="234"/>
    </row>
    <row r="23" spans="1:13" s="222" customFormat="1" ht="20.5" customHeight="1">
      <c r="A23" s="229" t="s">
        <v>225</v>
      </c>
      <c r="B23" s="224">
        <v>5</v>
      </c>
      <c r="C23" s="20">
        <v>660</v>
      </c>
      <c r="D23" s="226"/>
      <c r="E23" s="20">
        <v>0</v>
      </c>
      <c r="F23" s="17"/>
      <c r="G23" s="20">
        <v>0</v>
      </c>
      <c r="H23" s="17"/>
      <c r="I23" s="20">
        <v>0</v>
      </c>
      <c r="K23" s="230"/>
      <c r="M23" s="234"/>
    </row>
    <row r="24" spans="1:13" s="222" customFormat="1" ht="20.5" customHeight="1">
      <c r="A24" s="229" t="s">
        <v>164</v>
      </c>
      <c r="B24" s="224"/>
      <c r="C24" s="20">
        <v>263</v>
      </c>
      <c r="D24" s="226"/>
      <c r="E24" s="20">
        <v>50451</v>
      </c>
      <c r="F24" s="17"/>
      <c r="G24" s="17">
        <v>263</v>
      </c>
      <c r="H24" s="17"/>
      <c r="I24" s="17">
        <v>0</v>
      </c>
      <c r="K24" s="230"/>
      <c r="M24" s="234"/>
    </row>
    <row r="25" spans="1:13" s="222" customFormat="1" ht="20.5" customHeight="1">
      <c r="A25" s="232" t="s">
        <v>107</v>
      </c>
      <c r="B25" s="224"/>
      <c r="C25" s="17">
        <v>0</v>
      </c>
      <c r="D25" s="17"/>
      <c r="E25" s="17">
        <v>-59080</v>
      </c>
      <c r="F25" s="226"/>
      <c r="G25" s="17">
        <v>0</v>
      </c>
      <c r="H25" s="226"/>
      <c r="I25" s="17">
        <v>-39474</v>
      </c>
      <c r="K25" s="230"/>
    </row>
    <row r="26" spans="1:13" s="222" customFormat="1" ht="20.5" customHeight="1">
      <c r="A26" s="232" t="s">
        <v>108</v>
      </c>
      <c r="B26" s="224"/>
      <c r="C26" s="17">
        <v>-15718</v>
      </c>
      <c r="D26" s="17"/>
      <c r="E26" s="17">
        <v>-17517</v>
      </c>
      <c r="F26" s="226"/>
      <c r="G26" s="17">
        <v>-27348</v>
      </c>
      <c r="H26" s="226"/>
      <c r="I26" s="17">
        <v>-10085</v>
      </c>
      <c r="K26" s="230"/>
    </row>
    <row r="27" spans="1:13" s="222" customFormat="1" ht="20.5" customHeight="1">
      <c r="A27" s="235"/>
      <c r="B27" s="224"/>
      <c r="C27" s="236">
        <f>SUM(C10:C26)</f>
        <v>-84690</v>
      </c>
      <c r="D27" s="226"/>
      <c r="E27" s="236">
        <f>SUM(E10:E26)</f>
        <v>40766</v>
      </c>
      <c r="F27" s="226"/>
      <c r="G27" s="236">
        <f>SUM(G10:G26)</f>
        <v>-14082</v>
      </c>
      <c r="H27" s="226"/>
      <c r="I27" s="236">
        <f>SUM(I10:I26)</f>
        <v>-13240</v>
      </c>
    </row>
    <row r="28" spans="1:13" s="222" customFormat="1" ht="20.5" customHeight="1">
      <c r="A28" s="231" t="s">
        <v>109</v>
      </c>
      <c r="B28" s="237"/>
      <c r="C28" s="226"/>
      <c r="D28" s="226"/>
      <c r="E28" s="14"/>
      <c r="F28" s="226"/>
      <c r="G28" s="226"/>
      <c r="H28" s="226"/>
      <c r="I28" s="226"/>
    </row>
    <row r="29" spans="1:13" s="222" customFormat="1" ht="20.5" customHeight="1">
      <c r="A29" s="229" t="s">
        <v>10</v>
      </c>
      <c r="B29" s="224"/>
      <c r="C29" s="17">
        <v>3151</v>
      </c>
      <c r="D29" s="14"/>
      <c r="E29" s="17">
        <v>0</v>
      </c>
      <c r="F29" s="14"/>
      <c r="G29" s="226">
        <v>3151</v>
      </c>
      <c r="H29" s="226"/>
      <c r="I29" s="226">
        <v>520</v>
      </c>
      <c r="K29" s="230"/>
    </row>
    <row r="30" spans="1:13" s="222" customFormat="1" ht="20.5" customHeight="1">
      <c r="A30" s="229" t="s">
        <v>11</v>
      </c>
      <c r="B30" s="224"/>
      <c r="C30" s="17">
        <v>38096</v>
      </c>
      <c r="D30" s="14"/>
      <c r="E30" s="17">
        <v>18111</v>
      </c>
      <c r="F30" s="14"/>
      <c r="G30" s="104">
        <v>39883</v>
      </c>
      <c r="H30" s="226"/>
      <c r="I30" s="104">
        <v>-1089</v>
      </c>
      <c r="K30" s="230"/>
    </row>
    <row r="31" spans="1:13" s="222" customFormat="1" ht="20.5" customHeight="1">
      <c r="A31" s="229" t="s">
        <v>142</v>
      </c>
      <c r="B31" s="224"/>
      <c r="C31" s="17">
        <v>0</v>
      </c>
      <c r="D31" s="14"/>
      <c r="E31" s="17">
        <v>7756</v>
      </c>
      <c r="F31" s="14"/>
      <c r="G31" s="104">
        <v>0</v>
      </c>
      <c r="H31" s="226"/>
      <c r="I31" s="104">
        <v>0</v>
      </c>
      <c r="K31" s="230"/>
    </row>
    <row r="32" spans="1:13" s="222" customFormat="1" ht="20.5" customHeight="1">
      <c r="A32" s="229" t="s">
        <v>21</v>
      </c>
      <c r="B32" s="224"/>
      <c r="C32" s="17">
        <v>0</v>
      </c>
      <c r="D32" s="14"/>
      <c r="E32" s="17">
        <v>-670</v>
      </c>
      <c r="F32" s="14"/>
      <c r="G32" s="104">
        <v>0</v>
      </c>
      <c r="H32" s="226"/>
      <c r="I32" s="104">
        <v>0</v>
      </c>
      <c r="K32" s="230"/>
    </row>
    <row r="33" spans="1:11" s="222" customFormat="1" ht="20.5" customHeight="1">
      <c r="A33" s="229" t="s">
        <v>153</v>
      </c>
      <c r="B33" s="224"/>
      <c r="C33" s="17">
        <v>238900</v>
      </c>
      <c r="D33" s="14"/>
      <c r="E33" s="17">
        <v>-35000</v>
      </c>
      <c r="F33" s="226"/>
      <c r="G33" s="226">
        <v>121900</v>
      </c>
      <c r="H33" s="226"/>
      <c r="I33" s="226">
        <v>-104500</v>
      </c>
      <c r="K33" s="230"/>
    </row>
    <row r="34" spans="1:11" s="222" customFormat="1" ht="20.5" customHeight="1">
      <c r="A34" s="238" t="s">
        <v>209</v>
      </c>
      <c r="B34" s="224"/>
      <c r="C34" s="17">
        <v>-19000</v>
      </c>
      <c r="D34" s="14"/>
      <c r="E34" s="17">
        <v>0</v>
      </c>
      <c r="F34" s="226"/>
      <c r="G34" s="104">
        <v>-19000</v>
      </c>
      <c r="H34" s="226"/>
      <c r="I34" s="226">
        <v>0</v>
      </c>
      <c r="K34" s="230"/>
    </row>
    <row r="35" spans="1:11" s="222" customFormat="1" ht="20.5" customHeight="1">
      <c r="A35" s="229" t="s">
        <v>13</v>
      </c>
      <c r="B35" s="224"/>
      <c r="C35" s="17">
        <v>0</v>
      </c>
      <c r="D35" s="14"/>
      <c r="E35" s="17">
        <v>94066</v>
      </c>
      <c r="F35" s="14"/>
      <c r="G35" s="104">
        <v>0</v>
      </c>
      <c r="H35" s="14"/>
      <c r="I35" s="104">
        <v>0</v>
      </c>
      <c r="K35" s="230"/>
    </row>
    <row r="36" spans="1:11" s="222" customFormat="1" ht="20.5" customHeight="1">
      <c r="A36" s="229" t="s">
        <v>14</v>
      </c>
      <c r="B36" s="224"/>
      <c r="C36" s="17">
        <v>-444</v>
      </c>
      <c r="D36" s="14"/>
      <c r="E36" s="17">
        <v>-483</v>
      </c>
      <c r="F36" s="14"/>
      <c r="G36" s="104">
        <v>0</v>
      </c>
      <c r="H36" s="14"/>
      <c r="I36" s="104">
        <v>0</v>
      </c>
      <c r="K36" s="230"/>
    </row>
    <row r="37" spans="1:11" s="222" customFormat="1" ht="20.5" customHeight="1">
      <c r="A37" s="238" t="s">
        <v>15</v>
      </c>
      <c r="B37" s="224"/>
      <c r="C37" s="17">
        <v>0</v>
      </c>
      <c r="D37" s="14"/>
      <c r="E37" s="226">
        <v>89081</v>
      </c>
      <c r="F37" s="14"/>
      <c r="G37" s="226">
        <v>0</v>
      </c>
      <c r="H37" s="226"/>
      <c r="I37" s="226">
        <v>89081</v>
      </c>
      <c r="K37" s="230"/>
    </row>
    <row r="38" spans="1:11" s="222" customFormat="1" ht="20.5" customHeight="1">
      <c r="A38" s="238" t="s">
        <v>110</v>
      </c>
      <c r="B38" s="224"/>
      <c r="C38" s="226">
        <v>6494</v>
      </c>
      <c r="D38" s="14"/>
      <c r="E38" s="14">
        <v>1748</v>
      </c>
      <c r="F38" s="14"/>
      <c r="G38" s="14">
        <v>4706</v>
      </c>
      <c r="H38" s="14"/>
      <c r="I38" s="14">
        <v>-3176</v>
      </c>
      <c r="K38" s="230"/>
    </row>
    <row r="39" spans="1:11" s="222" customFormat="1" ht="20.5" customHeight="1">
      <c r="A39" s="238" t="s">
        <v>22</v>
      </c>
      <c r="B39" s="224"/>
      <c r="C39" s="239">
        <v>1183</v>
      </c>
      <c r="D39" s="14"/>
      <c r="E39" s="20">
        <v>-157270</v>
      </c>
      <c r="F39" s="14"/>
      <c r="G39" s="226">
        <v>0</v>
      </c>
      <c r="H39" s="226"/>
      <c r="I39" s="226">
        <v>-114</v>
      </c>
      <c r="K39" s="230"/>
    </row>
    <row r="40" spans="1:11" s="222" customFormat="1" ht="20.5" customHeight="1">
      <c r="A40" s="238" t="s">
        <v>29</v>
      </c>
      <c r="B40" s="224"/>
      <c r="C40" s="20">
        <v>-47320</v>
      </c>
      <c r="D40" s="14"/>
      <c r="E40" s="20">
        <v>-316024</v>
      </c>
      <c r="F40" s="14"/>
      <c r="G40" s="104">
        <v>-43459</v>
      </c>
      <c r="H40" s="14"/>
      <c r="I40" s="104">
        <v>0</v>
      </c>
      <c r="K40" s="230"/>
    </row>
    <row r="41" spans="1:11" s="222" customFormat="1" ht="20.5" customHeight="1">
      <c r="A41" s="238" t="s">
        <v>175</v>
      </c>
      <c r="B41" s="224"/>
      <c r="C41" s="20">
        <v>25000</v>
      </c>
      <c r="D41" s="14"/>
      <c r="E41" s="20">
        <v>0</v>
      </c>
      <c r="F41" s="14"/>
      <c r="G41" s="104">
        <v>22500</v>
      </c>
      <c r="H41" s="14"/>
      <c r="I41" s="104">
        <v>0</v>
      </c>
      <c r="K41" s="230"/>
    </row>
    <row r="42" spans="1:11" s="222" customFormat="1" ht="20.5" customHeight="1">
      <c r="A42" s="238" t="s">
        <v>137</v>
      </c>
      <c r="B42" s="224"/>
      <c r="C42" s="20">
        <v>-8770</v>
      </c>
      <c r="D42" s="14"/>
      <c r="E42" s="20">
        <v>1306</v>
      </c>
      <c r="F42" s="14"/>
      <c r="G42" s="104">
        <v>0</v>
      </c>
      <c r="H42" s="14"/>
      <c r="I42" s="104">
        <v>0</v>
      </c>
      <c r="K42" s="230"/>
    </row>
    <row r="43" spans="1:11" s="222" customFormat="1" ht="20.5" customHeight="1">
      <c r="A43" s="232" t="s">
        <v>138</v>
      </c>
      <c r="B43" s="224"/>
      <c r="C43" s="20">
        <v>0</v>
      </c>
      <c r="D43" s="14"/>
      <c r="E43" s="20">
        <v>545000</v>
      </c>
      <c r="F43" s="14"/>
      <c r="G43" s="104">
        <v>0</v>
      </c>
      <c r="H43" s="14"/>
      <c r="I43" s="104">
        <v>0</v>
      </c>
      <c r="K43" s="230"/>
    </row>
    <row r="44" spans="1:11" s="222" customFormat="1" ht="20.5" customHeight="1">
      <c r="A44" s="238" t="s">
        <v>32</v>
      </c>
      <c r="B44" s="224"/>
      <c r="C44" s="20">
        <v>-5327</v>
      </c>
      <c r="D44" s="14"/>
      <c r="E44" s="20">
        <v>259513</v>
      </c>
      <c r="F44" s="14"/>
      <c r="G44" s="14">
        <v>-687</v>
      </c>
      <c r="H44" s="14"/>
      <c r="I44" s="14">
        <v>-3949</v>
      </c>
      <c r="K44" s="230"/>
    </row>
    <row r="45" spans="1:11" s="222" customFormat="1" ht="20.5" customHeight="1">
      <c r="A45" s="232" t="s">
        <v>230</v>
      </c>
      <c r="B45" s="224"/>
      <c r="C45" s="20"/>
      <c r="D45" s="14"/>
      <c r="E45" s="20"/>
      <c r="F45" s="14"/>
      <c r="G45" s="14"/>
      <c r="H45" s="14"/>
      <c r="I45" s="14"/>
      <c r="K45" s="230"/>
    </row>
    <row r="46" spans="1:11" s="222" customFormat="1" ht="20.5" customHeight="1">
      <c r="A46" s="232" t="s">
        <v>231</v>
      </c>
      <c r="B46" s="224"/>
      <c r="C46" s="20">
        <v>-8518</v>
      </c>
      <c r="D46" s="14"/>
      <c r="E46" s="20">
        <v>-1402</v>
      </c>
      <c r="F46" s="14"/>
      <c r="G46" s="20">
        <v>-8518</v>
      </c>
      <c r="H46" s="14"/>
      <c r="I46" s="20">
        <v>-1258</v>
      </c>
      <c r="K46" s="230"/>
    </row>
    <row r="47" spans="1:11" s="222" customFormat="1" ht="20.5" customHeight="1">
      <c r="A47" s="238" t="s">
        <v>37</v>
      </c>
      <c r="B47" s="224"/>
      <c r="C47" s="240">
        <v>0</v>
      </c>
      <c r="D47" s="15"/>
      <c r="E47" s="240">
        <v>22726</v>
      </c>
      <c r="F47" s="15"/>
      <c r="G47" s="104">
        <v>0</v>
      </c>
      <c r="H47" s="15"/>
      <c r="I47" s="207">
        <v>0</v>
      </c>
      <c r="K47" s="230"/>
    </row>
    <row r="48" spans="1:11" s="222" customFormat="1" ht="20.5" customHeight="1">
      <c r="A48" s="232" t="s">
        <v>158</v>
      </c>
      <c r="B48" s="224"/>
      <c r="C48" s="236">
        <f>SUM(C27:C44,C46:C47)</f>
        <v>138755</v>
      </c>
      <c r="D48" s="14"/>
      <c r="E48" s="236">
        <f>SUM(E27:E44,E46:E47)</f>
        <v>569224</v>
      </c>
      <c r="F48" s="14"/>
      <c r="G48" s="236">
        <f>SUM(G27:G44,G46:G47)</f>
        <v>106394</v>
      </c>
      <c r="H48" s="14"/>
      <c r="I48" s="236">
        <f>SUM(I27:I44,I46:I47)</f>
        <v>-37725</v>
      </c>
      <c r="K48" s="230"/>
    </row>
    <row r="49" spans="1:12" s="222" customFormat="1" ht="20.5" customHeight="1">
      <c r="A49" s="229" t="s">
        <v>111</v>
      </c>
      <c r="B49" s="224"/>
      <c r="C49" s="17">
        <v>8587</v>
      </c>
      <c r="D49" s="226"/>
      <c r="E49" s="17">
        <v>1615</v>
      </c>
      <c r="F49" s="226"/>
      <c r="G49" s="18">
        <v>11659</v>
      </c>
      <c r="H49" s="226"/>
      <c r="I49" s="18">
        <v>3215</v>
      </c>
      <c r="K49" s="230"/>
    </row>
    <row r="50" spans="1:12" s="222" customFormat="1" ht="20.5" customHeight="1">
      <c r="A50" s="229" t="s">
        <v>112</v>
      </c>
      <c r="B50" s="224"/>
      <c r="C50" s="226">
        <v>-30819</v>
      </c>
      <c r="D50" s="226"/>
      <c r="E50" s="14">
        <v>-216167</v>
      </c>
      <c r="F50" s="226"/>
      <c r="G50" s="226">
        <v>-15270</v>
      </c>
      <c r="H50" s="226"/>
      <c r="I50" s="226">
        <v>-12730</v>
      </c>
      <c r="K50" s="230"/>
    </row>
    <row r="51" spans="1:12" s="222" customFormat="1" ht="20.5" customHeight="1">
      <c r="A51" s="229" t="s">
        <v>113</v>
      </c>
      <c r="B51" s="224"/>
      <c r="C51" s="226">
        <v>-10271</v>
      </c>
      <c r="D51" s="226"/>
      <c r="E51" s="14">
        <v>-22492</v>
      </c>
      <c r="F51" s="226"/>
      <c r="G51" s="226">
        <v>-10245</v>
      </c>
      <c r="H51" s="226"/>
      <c r="I51" s="226">
        <v>-94</v>
      </c>
      <c r="K51" s="230"/>
      <c r="L51" s="230"/>
    </row>
    <row r="52" spans="1:12" s="222" customFormat="1" ht="20.5" customHeight="1">
      <c r="A52" s="221" t="s">
        <v>159</v>
      </c>
      <c r="B52" s="224"/>
      <c r="C52" s="69">
        <f>SUM(C49:C51,C48)</f>
        <v>106252</v>
      </c>
      <c r="D52" s="241"/>
      <c r="E52" s="69">
        <f>SUM(E49:E51,E48)</f>
        <v>332180</v>
      </c>
      <c r="F52" s="241"/>
      <c r="G52" s="69">
        <f>SUM(G49:G51,G48)</f>
        <v>92538</v>
      </c>
      <c r="H52" s="241"/>
      <c r="I52" s="69">
        <f>SUM(I49:I51,I48)</f>
        <v>-47334</v>
      </c>
    </row>
    <row r="53" spans="1:12" s="222" customFormat="1" ht="20.5" customHeight="1">
      <c r="A53" s="238"/>
      <c r="B53" s="224"/>
      <c r="C53" s="20"/>
      <c r="D53" s="14"/>
      <c r="E53" s="20"/>
      <c r="F53" s="14"/>
      <c r="G53" s="14"/>
      <c r="H53" s="14"/>
      <c r="I53" s="14"/>
      <c r="K53" s="230"/>
    </row>
    <row r="54" spans="1:12" s="222" customFormat="1" ht="20.5" customHeight="1">
      <c r="A54" s="238"/>
      <c r="B54" s="224"/>
      <c r="C54" s="20"/>
      <c r="D54" s="14"/>
      <c r="E54" s="20"/>
      <c r="F54" s="14"/>
      <c r="G54" s="14"/>
      <c r="H54" s="14"/>
      <c r="I54" s="14"/>
      <c r="K54" s="230"/>
    </row>
    <row r="55" spans="1:12" s="222" customFormat="1" ht="20.5" customHeight="1">
      <c r="A55" s="238"/>
      <c r="B55" s="224"/>
      <c r="C55" s="20"/>
      <c r="D55" s="14"/>
      <c r="E55" s="20"/>
      <c r="F55" s="14"/>
      <c r="G55" s="14"/>
      <c r="H55" s="14"/>
      <c r="I55" s="14"/>
      <c r="K55" s="230"/>
    </row>
    <row r="56" spans="1:12" s="222" customFormat="1" ht="20.5" customHeight="1">
      <c r="A56" s="164" t="s">
        <v>0</v>
      </c>
      <c r="B56" s="165"/>
      <c r="C56" s="243"/>
      <c r="D56" s="243"/>
      <c r="E56" s="278"/>
      <c r="F56" s="243"/>
      <c r="G56" s="243"/>
      <c r="H56" s="243"/>
      <c r="I56" s="243"/>
      <c r="K56" s="230"/>
    </row>
    <row r="57" spans="1:12" s="222" customFormat="1" ht="20.5" customHeight="1">
      <c r="A57" s="297" t="s">
        <v>104</v>
      </c>
      <c r="B57" s="297"/>
      <c r="C57" s="297"/>
      <c r="D57" s="297"/>
      <c r="E57" s="297"/>
      <c r="F57" s="297"/>
      <c r="G57" s="297"/>
      <c r="H57" s="297"/>
      <c r="I57" s="297"/>
      <c r="K57" s="230"/>
    </row>
    <row r="58" spans="1:12" s="222" customFormat="1" ht="20.5" customHeight="1">
      <c r="A58" s="245"/>
      <c r="B58" s="246"/>
      <c r="C58" s="247"/>
      <c r="D58" s="247"/>
      <c r="E58" s="247"/>
      <c r="F58" s="247"/>
      <c r="G58" s="248"/>
      <c r="H58" s="247"/>
      <c r="I58" s="248"/>
      <c r="K58" s="230"/>
    </row>
    <row r="59" spans="1:12" s="222" customFormat="1" ht="20.5" customHeight="1">
      <c r="A59" s="221"/>
      <c r="C59" s="221"/>
      <c r="D59" s="223" t="s">
        <v>1</v>
      </c>
      <c r="E59" s="221"/>
      <c r="F59" s="221"/>
      <c r="G59" s="296" t="s">
        <v>2</v>
      </c>
      <c r="H59" s="296"/>
      <c r="I59" s="296"/>
      <c r="K59" s="230"/>
    </row>
    <row r="60" spans="1:12" s="222" customFormat="1" ht="20.5" customHeight="1">
      <c r="A60" s="221"/>
      <c r="B60" s="146"/>
      <c r="C60" s="285" t="s">
        <v>53</v>
      </c>
      <c r="D60" s="285"/>
      <c r="E60" s="285"/>
      <c r="F60" s="221"/>
      <c r="G60" s="285" t="s">
        <v>53</v>
      </c>
      <c r="H60" s="285"/>
      <c r="I60" s="285"/>
      <c r="K60" s="230"/>
    </row>
    <row r="61" spans="1:12" s="222" customFormat="1" ht="20.5" customHeight="1">
      <c r="A61" s="221"/>
      <c r="B61" s="146"/>
      <c r="C61" s="285" t="s">
        <v>150</v>
      </c>
      <c r="D61" s="285"/>
      <c r="E61" s="285"/>
      <c r="F61" s="221"/>
      <c r="G61" s="285" t="s">
        <v>150</v>
      </c>
      <c r="H61" s="285"/>
      <c r="I61" s="285"/>
      <c r="K61" s="230"/>
    </row>
    <row r="62" spans="1:12" s="222" customFormat="1" ht="20.5" customHeight="1">
      <c r="A62" s="221"/>
      <c r="B62" s="142" t="s">
        <v>5</v>
      </c>
      <c r="C62" s="141">
        <v>2568</v>
      </c>
      <c r="D62" s="140"/>
      <c r="E62" s="141">
        <v>2567</v>
      </c>
      <c r="F62" s="153"/>
      <c r="G62" s="141">
        <v>2568</v>
      </c>
      <c r="H62" s="140"/>
      <c r="I62" s="141">
        <v>2567</v>
      </c>
      <c r="K62" s="230"/>
    </row>
    <row r="63" spans="1:12" s="222" customFormat="1" ht="20.5" customHeight="1">
      <c r="B63" s="146"/>
      <c r="C63" s="295" t="s">
        <v>7</v>
      </c>
      <c r="D63" s="295"/>
      <c r="E63" s="295"/>
      <c r="F63" s="295"/>
      <c r="G63" s="295"/>
      <c r="H63" s="295"/>
      <c r="I63" s="295"/>
      <c r="K63" s="230"/>
    </row>
    <row r="64" spans="1:12" s="222" customFormat="1" ht="20.5" customHeight="1">
      <c r="A64" s="225" t="s">
        <v>114</v>
      </c>
      <c r="B64" s="224"/>
      <c r="C64" s="20"/>
      <c r="D64" s="228"/>
      <c r="E64" s="17"/>
      <c r="F64" s="228"/>
      <c r="G64" s="228"/>
      <c r="H64" s="228"/>
      <c r="I64" s="228"/>
    </row>
    <row r="65" spans="1:12" s="222" customFormat="1" ht="20.5" customHeight="1">
      <c r="A65" s="232" t="s">
        <v>232</v>
      </c>
      <c r="B65" s="224"/>
      <c r="C65" s="20"/>
      <c r="D65" s="228"/>
      <c r="E65" s="17"/>
      <c r="F65" s="228"/>
      <c r="G65" s="228"/>
      <c r="H65" s="228"/>
      <c r="I65" s="228"/>
    </row>
    <row r="66" spans="1:12" s="222" customFormat="1" ht="20.5" customHeight="1">
      <c r="A66" s="232" t="s">
        <v>233</v>
      </c>
      <c r="B66" s="219"/>
      <c r="C66" s="20">
        <v>9585</v>
      </c>
      <c r="D66" s="226"/>
      <c r="E66" s="20">
        <v>155</v>
      </c>
      <c r="F66" s="226"/>
      <c r="G66" s="226">
        <v>0</v>
      </c>
      <c r="H66" s="226"/>
      <c r="I66" s="226">
        <v>0</v>
      </c>
      <c r="J66" s="249"/>
      <c r="K66" s="230"/>
    </row>
    <row r="67" spans="1:12" s="222" customFormat="1" ht="20.5" customHeight="1">
      <c r="A67" s="232" t="s">
        <v>234</v>
      </c>
      <c r="B67" s="219"/>
      <c r="C67" s="20"/>
      <c r="D67" s="226"/>
      <c r="E67" s="20"/>
      <c r="F67" s="226"/>
      <c r="G67" s="226"/>
      <c r="H67" s="226"/>
      <c r="I67" s="226"/>
      <c r="J67" s="249"/>
      <c r="K67" s="230"/>
    </row>
    <row r="68" spans="1:12" s="222" customFormat="1" ht="20.5" customHeight="1">
      <c r="A68" s="232" t="s">
        <v>233</v>
      </c>
      <c r="B68" s="219"/>
      <c r="C68" s="20">
        <v>0</v>
      </c>
      <c r="D68" s="226"/>
      <c r="E68" s="20">
        <v>-551408</v>
      </c>
      <c r="F68" s="226"/>
      <c r="G68" s="226">
        <v>0</v>
      </c>
      <c r="H68" s="226"/>
      <c r="I68" s="226">
        <v>0</v>
      </c>
      <c r="J68" s="249"/>
      <c r="K68" s="230"/>
      <c r="L68" s="253"/>
    </row>
    <row r="69" spans="1:12" s="222" customFormat="1" ht="20.5" customHeight="1">
      <c r="A69" s="250" t="s">
        <v>226</v>
      </c>
      <c r="B69" s="219"/>
      <c r="C69" s="20">
        <v>0</v>
      </c>
      <c r="D69" s="14"/>
      <c r="E69" s="20">
        <v>-2060</v>
      </c>
      <c r="F69" s="14"/>
      <c r="G69" s="226">
        <v>0</v>
      </c>
      <c r="H69" s="14"/>
      <c r="I69" s="226">
        <v>0</v>
      </c>
      <c r="J69" s="249"/>
      <c r="K69" s="230"/>
    </row>
    <row r="70" spans="1:12" s="222" customFormat="1" ht="20.5" customHeight="1">
      <c r="A70" s="232" t="s">
        <v>115</v>
      </c>
      <c r="B70" s="219"/>
      <c r="C70" s="20">
        <v>0</v>
      </c>
      <c r="D70" s="14"/>
      <c r="E70" s="20">
        <v>-302492</v>
      </c>
      <c r="F70" s="14"/>
      <c r="G70" s="226">
        <v>0</v>
      </c>
      <c r="H70" s="14"/>
      <c r="I70" s="226">
        <v>0</v>
      </c>
      <c r="J70" s="249"/>
      <c r="K70" s="230"/>
    </row>
    <row r="71" spans="1:12" s="222" customFormat="1" ht="20.5" customHeight="1">
      <c r="A71" s="232" t="s">
        <v>116</v>
      </c>
      <c r="B71" s="219"/>
      <c r="C71" s="226">
        <v>0</v>
      </c>
      <c r="D71" s="226"/>
      <c r="E71" s="14">
        <v>13</v>
      </c>
      <c r="F71" s="226"/>
      <c r="G71" s="226">
        <v>0</v>
      </c>
      <c r="H71" s="226"/>
      <c r="I71" s="226">
        <v>0</v>
      </c>
      <c r="J71" s="249"/>
      <c r="K71" s="230"/>
    </row>
    <row r="72" spans="1:12" s="222" customFormat="1" ht="20.5" customHeight="1">
      <c r="A72" s="232" t="s">
        <v>117</v>
      </c>
      <c r="B72" s="219"/>
      <c r="C72" s="226">
        <v>-12331</v>
      </c>
      <c r="D72" s="226"/>
      <c r="E72" s="14">
        <f>-21370-5988</f>
        <v>-27358</v>
      </c>
      <c r="F72" s="226"/>
      <c r="G72" s="226">
        <v>-96</v>
      </c>
      <c r="H72" s="226"/>
      <c r="I72" s="226">
        <v>-560</v>
      </c>
      <c r="J72" s="249"/>
      <c r="K72" s="230"/>
    </row>
    <row r="73" spans="1:12" s="222" customFormat="1" ht="20.5" customHeight="1">
      <c r="A73" s="251" t="s">
        <v>118</v>
      </c>
      <c r="B73" s="252"/>
      <c r="C73" s="22">
        <v>0</v>
      </c>
      <c r="D73" s="14"/>
      <c r="E73" s="22">
        <v>84199</v>
      </c>
      <c r="F73" s="226"/>
      <c r="G73" s="22">
        <v>0</v>
      </c>
      <c r="H73" s="226"/>
      <c r="I73" s="22">
        <v>39474</v>
      </c>
      <c r="J73" s="249"/>
      <c r="K73" s="230"/>
    </row>
    <row r="74" spans="1:12" s="222" customFormat="1" ht="20.5" customHeight="1">
      <c r="A74" s="221" t="s">
        <v>119</v>
      </c>
      <c r="B74" s="219"/>
      <c r="C74" s="66">
        <f>SUM(C66:C73)</f>
        <v>-2746</v>
      </c>
      <c r="D74" s="241"/>
      <c r="E74" s="66">
        <f>SUM(E66:E73)</f>
        <v>-798951</v>
      </c>
      <c r="F74" s="241"/>
      <c r="G74" s="66">
        <f>SUM(G66:G73)</f>
        <v>-96</v>
      </c>
      <c r="H74" s="241"/>
      <c r="I74" s="66">
        <f>SUM(I66:I73)</f>
        <v>38914</v>
      </c>
      <c r="J74" s="249"/>
    </row>
    <row r="75" spans="1:12" s="222" customFormat="1" ht="20.5" customHeight="1">
      <c r="A75" s="221"/>
      <c r="B75" s="252"/>
      <c r="C75" s="226"/>
      <c r="D75" s="226"/>
      <c r="E75" s="14"/>
      <c r="F75" s="226"/>
      <c r="G75" s="226"/>
      <c r="H75" s="226"/>
      <c r="I75" s="226"/>
      <c r="J75" s="249"/>
    </row>
    <row r="76" spans="1:12" s="222" customFormat="1" ht="20.5" customHeight="1">
      <c r="A76" s="225" t="s">
        <v>120</v>
      </c>
      <c r="B76" s="224"/>
      <c r="C76" s="226"/>
      <c r="D76" s="226"/>
      <c r="E76" s="14"/>
      <c r="F76" s="226"/>
      <c r="G76" s="226"/>
      <c r="H76" s="226"/>
      <c r="I76" s="226"/>
      <c r="J76" s="249"/>
    </row>
    <row r="77" spans="1:12" s="222" customFormat="1" ht="20.5" customHeight="1">
      <c r="A77" s="229" t="s">
        <v>198</v>
      </c>
      <c r="B77" s="224"/>
      <c r="C77" s="226"/>
      <c r="D77" s="226"/>
      <c r="E77" s="14"/>
      <c r="F77" s="226"/>
      <c r="G77" s="226"/>
      <c r="H77" s="226"/>
      <c r="I77" s="226"/>
      <c r="J77" s="249"/>
    </row>
    <row r="78" spans="1:12" s="222" customFormat="1" ht="20.5" customHeight="1">
      <c r="A78" s="229" t="s">
        <v>199</v>
      </c>
      <c r="B78" s="224"/>
      <c r="C78" s="14">
        <v>0</v>
      </c>
      <c r="D78" s="226"/>
      <c r="E78" s="14">
        <v>1805</v>
      </c>
      <c r="F78" s="226"/>
      <c r="G78" s="104">
        <v>0</v>
      </c>
      <c r="H78" s="226"/>
      <c r="I78" s="104">
        <v>0</v>
      </c>
      <c r="J78" s="249"/>
      <c r="K78" s="230"/>
    </row>
    <row r="79" spans="1:12" s="222" customFormat="1" ht="20.5" customHeight="1">
      <c r="A79" s="232" t="s">
        <v>139</v>
      </c>
      <c r="B79" s="224"/>
      <c r="C79" s="20">
        <v>0</v>
      </c>
      <c r="D79" s="14"/>
      <c r="E79" s="20">
        <v>11768</v>
      </c>
      <c r="F79" s="226"/>
      <c r="G79" s="104">
        <v>0</v>
      </c>
      <c r="H79" s="226"/>
      <c r="I79" s="104">
        <v>0</v>
      </c>
      <c r="J79" s="249"/>
      <c r="K79" s="230"/>
    </row>
    <row r="80" spans="1:12" s="222" customFormat="1" ht="20.5" customHeight="1">
      <c r="A80" s="232" t="s">
        <v>121</v>
      </c>
      <c r="B80" s="224"/>
      <c r="C80" s="226">
        <v>0</v>
      </c>
      <c r="D80" s="226"/>
      <c r="E80" s="14">
        <v>-129949</v>
      </c>
      <c r="F80" s="14"/>
      <c r="G80" s="20">
        <v>0</v>
      </c>
      <c r="H80" s="14"/>
      <c r="I80" s="20">
        <v>-18098</v>
      </c>
      <c r="J80" s="249"/>
      <c r="K80" s="230"/>
    </row>
    <row r="81" spans="1:13" s="222" customFormat="1" ht="20.5" customHeight="1">
      <c r="A81" s="232" t="s">
        <v>122</v>
      </c>
      <c r="B81" s="224"/>
      <c r="C81" s="14">
        <v>0</v>
      </c>
      <c r="D81" s="14"/>
      <c r="E81" s="14">
        <v>346722</v>
      </c>
      <c r="F81" s="14"/>
      <c r="G81" s="104">
        <v>0</v>
      </c>
      <c r="H81" s="14"/>
      <c r="I81" s="104">
        <v>0</v>
      </c>
      <c r="J81" s="249"/>
      <c r="K81" s="230"/>
    </row>
    <row r="82" spans="1:13" s="222" customFormat="1" ht="20.5" customHeight="1">
      <c r="A82" s="232" t="s">
        <v>170</v>
      </c>
      <c r="B82" s="224"/>
      <c r="C82" s="14">
        <v>0</v>
      </c>
      <c r="D82" s="14"/>
      <c r="E82" s="14">
        <v>650000</v>
      </c>
      <c r="F82" s="14"/>
      <c r="G82" s="104">
        <v>0</v>
      </c>
      <c r="H82" s="14"/>
      <c r="I82" s="104">
        <v>0</v>
      </c>
      <c r="J82" s="249"/>
      <c r="K82" s="230"/>
    </row>
    <row r="83" spans="1:13" s="222" customFormat="1" ht="20.5" customHeight="1">
      <c r="A83" s="232" t="s">
        <v>210</v>
      </c>
      <c r="B83" s="224"/>
      <c r="C83" s="14">
        <v>-84284</v>
      </c>
      <c r="D83" s="14"/>
      <c r="E83" s="14">
        <v>0</v>
      </c>
      <c r="F83" s="14"/>
      <c r="G83" s="104">
        <v>-84284</v>
      </c>
      <c r="H83" s="14"/>
      <c r="I83" s="104">
        <v>0</v>
      </c>
      <c r="J83" s="249"/>
      <c r="K83" s="230"/>
    </row>
    <row r="84" spans="1:13" s="222" customFormat="1" ht="20.5" customHeight="1">
      <c r="A84" s="232" t="s">
        <v>211</v>
      </c>
      <c r="B84" s="224">
        <v>2</v>
      </c>
      <c r="C84" s="104">
        <v>0</v>
      </c>
      <c r="D84" s="14"/>
      <c r="E84" s="104">
        <v>0</v>
      </c>
      <c r="F84" s="14"/>
      <c r="G84" s="20">
        <v>9000</v>
      </c>
      <c r="H84" s="14"/>
      <c r="I84" s="20">
        <v>29718</v>
      </c>
      <c r="J84" s="249"/>
      <c r="K84" s="230"/>
    </row>
    <row r="85" spans="1:13" s="222" customFormat="1" ht="20.5" customHeight="1">
      <c r="A85" s="232" t="s">
        <v>235</v>
      </c>
      <c r="B85" s="224"/>
      <c r="C85" s="104"/>
      <c r="D85" s="14"/>
      <c r="E85" s="104"/>
      <c r="F85" s="14"/>
      <c r="G85" s="20"/>
      <c r="H85" s="14"/>
      <c r="I85" s="20"/>
      <c r="J85" s="249"/>
      <c r="K85" s="230"/>
    </row>
    <row r="86" spans="1:13" s="222" customFormat="1" ht="20.5" customHeight="1">
      <c r="A86" s="232" t="s">
        <v>236</v>
      </c>
      <c r="B86" s="224">
        <v>2</v>
      </c>
      <c r="C86" s="104">
        <v>-25000</v>
      </c>
      <c r="D86" s="14"/>
      <c r="E86" s="104">
        <v>0</v>
      </c>
      <c r="F86" s="14"/>
      <c r="G86" s="20">
        <v>-25000</v>
      </c>
      <c r="H86" s="14"/>
      <c r="I86" s="20">
        <v>0</v>
      </c>
      <c r="J86" s="249"/>
      <c r="K86" s="230"/>
    </row>
    <row r="87" spans="1:13" s="222" customFormat="1" ht="20.25" customHeight="1">
      <c r="A87" s="229" t="s">
        <v>163</v>
      </c>
      <c r="B87" s="224"/>
      <c r="C87" s="20">
        <v>0</v>
      </c>
      <c r="D87" s="14"/>
      <c r="E87" s="20">
        <v>249200</v>
      </c>
      <c r="F87" s="14"/>
      <c r="G87" s="104">
        <v>0</v>
      </c>
      <c r="H87" s="14"/>
      <c r="I87" s="104">
        <v>0</v>
      </c>
      <c r="K87" s="230"/>
      <c r="L87" s="17"/>
      <c r="M87" s="253"/>
    </row>
    <row r="88" spans="1:13" s="222" customFormat="1" ht="20.5" customHeight="1">
      <c r="A88" s="229" t="s">
        <v>123</v>
      </c>
      <c r="B88" s="252"/>
      <c r="C88" s="14">
        <v>0</v>
      </c>
      <c r="D88" s="14"/>
      <c r="E88" s="14">
        <v>-636400</v>
      </c>
      <c r="F88" s="14"/>
      <c r="G88" s="104">
        <v>0</v>
      </c>
      <c r="H88" s="14"/>
      <c r="I88" s="104">
        <v>0</v>
      </c>
      <c r="J88" s="249"/>
      <c r="K88" s="230"/>
      <c r="L88" s="253"/>
    </row>
    <row r="89" spans="1:13" s="222" customFormat="1" ht="20.5" customHeight="1">
      <c r="A89" s="229" t="s">
        <v>124</v>
      </c>
      <c r="B89" s="252"/>
      <c r="C89" s="14">
        <v>-7134</v>
      </c>
      <c r="D89" s="14"/>
      <c r="E89" s="14">
        <v>-14851</v>
      </c>
      <c r="F89" s="14"/>
      <c r="G89" s="14">
        <v>-804</v>
      </c>
      <c r="H89" s="14"/>
      <c r="I89" s="14">
        <v>-760</v>
      </c>
      <c r="J89" s="249"/>
      <c r="K89" s="230"/>
      <c r="L89" s="230"/>
    </row>
    <row r="90" spans="1:13" s="222" customFormat="1" ht="20.5" customHeight="1">
      <c r="A90" s="221" t="s">
        <v>212</v>
      </c>
      <c r="B90" s="224"/>
      <c r="C90" s="66">
        <f>SUM(C78:C89)</f>
        <v>-116418</v>
      </c>
      <c r="D90" s="65"/>
      <c r="E90" s="66">
        <f>SUM(E78:E89)</f>
        <v>478295</v>
      </c>
      <c r="F90" s="65"/>
      <c r="G90" s="66">
        <f>SUM(G78:G89)</f>
        <v>-101088</v>
      </c>
      <c r="H90" s="65"/>
      <c r="I90" s="66">
        <f>SUM(I78:I89)</f>
        <v>10860</v>
      </c>
      <c r="J90" s="249"/>
    </row>
    <row r="91" spans="1:13" s="222" customFormat="1" ht="20.5" customHeight="1">
      <c r="A91" s="242"/>
      <c r="B91" s="224"/>
      <c r="C91" s="18"/>
      <c r="D91" s="226"/>
      <c r="E91" s="18"/>
      <c r="F91" s="226"/>
      <c r="G91" s="18"/>
      <c r="H91" s="226"/>
      <c r="I91" s="18"/>
      <c r="J91" s="249"/>
    </row>
    <row r="92" spans="1:13" s="222" customFormat="1" ht="20.5" customHeight="1">
      <c r="A92" s="229" t="s">
        <v>218</v>
      </c>
      <c r="B92" s="224"/>
      <c r="C92" s="254"/>
      <c r="D92" s="254"/>
      <c r="E92" s="18"/>
      <c r="F92" s="254"/>
      <c r="G92" s="254"/>
      <c r="H92" s="254"/>
      <c r="I92" s="254"/>
      <c r="J92" s="249"/>
    </row>
    <row r="93" spans="1:13" s="222" customFormat="1" ht="20.5" customHeight="1">
      <c r="A93" s="235" t="s">
        <v>125</v>
      </c>
      <c r="B93" s="224"/>
      <c r="C93" s="104">
        <f>SUM(C90,C74,C52)</f>
        <v>-12912</v>
      </c>
      <c r="D93" s="226"/>
      <c r="E93" s="104">
        <f>SUM(E90,E74,E52)</f>
        <v>11524</v>
      </c>
      <c r="F93" s="226"/>
      <c r="G93" s="104">
        <f>SUM(G90,G74,G52)</f>
        <v>-8646</v>
      </c>
      <c r="H93" s="226"/>
      <c r="I93" s="104">
        <f>SUM(I90,I74,I52)</f>
        <v>2440</v>
      </c>
      <c r="J93" s="249"/>
    </row>
    <row r="94" spans="1:13" s="222" customFormat="1" ht="20.5" customHeight="1">
      <c r="A94" s="229" t="s">
        <v>66</v>
      </c>
      <c r="B94" s="224"/>
      <c r="C94" s="17">
        <v>10207</v>
      </c>
      <c r="D94" s="226"/>
      <c r="E94" s="17">
        <v>21662</v>
      </c>
      <c r="F94" s="226"/>
      <c r="G94" s="20">
        <v>0</v>
      </c>
      <c r="H94" s="226"/>
      <c r="I94" s="20">
        <v>0</v>
      </c>
      <c r="J94" s="249"/>
      <c r="K94" s="230"/>
    </row>
    <row r="95" spans="1:13" s="222" customFormat="1" ht="20.5" customHeight="1">
      <c r="A95" s="221" t="s">
        <v>218</v>
      </c>
      <c r="B95" s="252"/>
      <c r="C95" s="92">
        <f>SUM(C93:C94)</f>
        <v>-2705</v>
      </c>
      <c r="D95" s="241"/>
      <c r="E95" s="92">
        <f>SUM(E93:E94)</f>
        <v>33186</v>
      </c>
      <c r="F95" s="241"/>
      <c r="G95" s="92">
        <f>SUM(G93:G94)</f>
        <v>-8646</v>
      </c>
      <c r="H95" s="241"/>
      <c r="I95" s="92">
        <f>SUM(I93:I94)</f>
        <v>2440</v>
      </c>
      <c r="J95" s="249"/>
    </row>
    <row r="96" spans="1:13" s="222" customFormat="1" ht="20.5" customHeight="1">
      <c r="A96" s="229" t="s">
        <v>126</v>
      </c>
      <c r="B96" s="252"/>
      <c r="C96" s="226">
        <v>29461</v>
      </c>
      <c r="D96" s="226"/>
      <c r="E96" s="14">
        <v>261202</v>
      </c>
      <c r="F96" s="226"/>
      <c r="G96" s="226">
        <v>16794</v>
      </c>
      <c r="H96" s="226"/>
      <c r="I96" s="226">
        <v>6115</v>
      </c>
      <c r="J96" s="249"/>
      <c r="K96" s="230"/>
    </row>
    <row r="97" spans="1:12" s="222" customFormat="1" ht="20.5" customHeight="1" thickBot="1">
      <c r="A97" s="221" t="s">
        <v>152</v>
      </c>
      <c r="B97" s="224"/>
      <c r="C97" s="93">
        <f>SUM(C95:C96)</f>
        <v>26756</v>
      </c>
      <c r="D97" s="241"/>
      <c r="E97" s="93">
        <f>SUM(E95:E96)</f>
        <v>294388</v>
      </c>
      <c r="F97" s="241"/>
      <c r="G97" s="93">
        <f>SUM(G95:G96)</f>
        <v>8148</v>
      </c>
      <c r="H97" s="65"/>
      <c r="I97" s="93">
        <f>SUM(I95:I96)</f>
        <v>8555</v>
      </c>
      <c r="J97" s="249"/>
      <c r="L97" s="230"/>
    </row>
    <row r="98" spans="1:12" s="222" customFormat="1" ht="20.5" customHeight="1" thickTop="1">
      <c r="A98" s="221"/>
      <c r="B98" s="224"/>
      <c r="C98" s="226"/>
      <c r="D98" s="226"/>
      <c r="E98" s="14"/>
      <c r="F98" s="226"/>
      <c r="G98" s="226"/>
      <c r="H98" s="226"/>
      <c r="I98" s="226"/>
      <c r="J98" s="249"/>
    </row>
    <row r="99" spans="1:12" s="222" customFormat="1" ht="20.5" customHeight="1">
      <c r="A99" s="164" t="s">
        <v>0</v>
      </c>
      <c r="B99" s="165"/>
      <c r="C99" s="243"/>
      <c r="D99" s="243"/>
      <c r="E99" s="278"/>
      <c r="F99" s="243"/>
      <c r="G99" s="243"/>
      <c r="H99" s="243"/>
      <c r="I99" s="243"/>
      <c r="J99" s="249"/>
    </row>
    <row r="100" spans="1:12" s="222" customFormat="1" ht="20.5" customHeight="1">
      <c r="A100" s="297" t="s">
        <v>104</v>
      </c>
      <c r="B100" s="297"/>
      <c r="C100" s="297"/>
      <c r="D100" s="297"/>
      <c r="E100" s="297"/>
      <c r="F100" s="297"/>
      <c r="G100" s="297"/>
      <c r="H100" s="297"/>
      <c r="I100" s="297"/>
      <c r="J100" s="249"/>
    </row>
    <row r="101" spans="1:12" s="222" customFormat="1" ht="20.5" customHeight="1">
      <c r="A101" s="245"/>
      <c r="B101" s="246"/>
      <c r="C101" s="247"/>
      <c r="D101" s="247"/>
      <c r="E101" s="247"/>
      <c r="F101" s="247"/>
      <c r="G101" s="248"/>
      <c r="H101" s="247"/>
      <c r="I101" s="248"/>
      <c r="J101" s="249"/>
    </row>
    <row r="102" spans="1:12" s="222" customFormat="1" ht="20.5" customHeight="1">
      <c r="A102" s="221"/>
      <c r="C102" s="221"/>
      <c r="D102" s="223" t="s">
        <v>1</v>
      </c>
      <c r="E102" s="221"/>
      <c r="F102" s="221"/>
      <c r="G102" s="296" t="s">
        <v>2</v>
      </c>
      <c r="H102" s="296"/>
      <c r="I102" s="296"/>
    </row>
    <row r="103" spans="1:12" s="222" customFormat="1" ht="20.5" customHeight="1">
      <c r="A103" s="221"/>
      <c r="B103" s="146"/>
      <c r="C103" s="285" t="s">
        <v>53</v>
      </c>
      <c r="D103" s="285"/>
      <c r="E103" s="285"/>
      <c r="F103" s="221"/>
      <c r="G103" s="285" t="s">
        <v>53</v>
      </c>
      <c r="H103" s="285"/>
      <c r="I103" s="285"/>
    </row>
    <row r="104" spans="1:12" s="222" customFormat="1" ht="20.5" customHeight="1">
      <c r="A104" s="221"/>
      <c r="B104" s="146"/>
      <c r="C104" s="285" t="s">
        <v>150</v>
      </c>
      <c r="D104" s="285"/>
      <c r="E104" s="285"/>
      <c r="F104" s="221"/>
      <c r="G104" s="285" t="s">
        <v>150</v>
      </c>
      <c r="H104" s="285"/>
      <c r="I104" s="285"/>
    </row>
    <row r="105" spans="1:12" s="222" customFormat="1" ht="20.5" customHeight="1">
      <c r="A105" s="221"/>
      <c r="B105" s="142" t="s">
        <v>5</v>
      </c>
      <c r="C105" s="141">
        <v>2568</v>
      </c>
      <c r="D105" s="140"/>
      <c r="E105" s="141">
        <v>2567</v>
      </c>
      <c r="F105" s="153"/>
      <c r="G105" s="141">
        <v>2568</v>
      </c>
      <c r="H105" s="140"/>
      <c r="I105" s="141">
        <v>2567</v>
      </c>
    </row>
    <row r="106" spans="1:12" s="222" customFormat="1" ht="20.5" customHeight="1">
      <c r="B106" s="146"/>
      <c r="C106" s="295" t="s">
        <v>7</v>
      </c>
      <c r="D106" s="295"/>
      <c r="E106" s="295"/>
      <c r="F106" s="295"/>
      <c r="G106" s="295"/>
      <c r="H106" s="295"/>
      <c r="I106" s="295"/>
    </row>
    <row r="107" spans="1:12" s="222" customFormat="1" ht="20.5" customHeight="1">
      <c r="A107" s="225" t="s">
        <v>127</v>
      </c>
      <c r="B107" s="224"/>
      <c r="C107" s="226"/>
      <c r="D107" s="226"/>
      <c r="E107" s="14"/>
      <c r="F107" s="226"/>
      <c r="G107" s="226"/>
      <c r="H107" s="226"/>
      <c r="I107" s="226"/>
      <c r="J107" s="249"/>
    </row>
    <row r="108" spans="1:12" s="222" customFormat="1" ht="20.5" customHeight="1">
      <c r="A108" s="251" t="s">
        <v>229</v>
      </c>
      <c r="B108" s="233"/>
      <c r="C108" s="20">
        <v>10939</v>
      </c>
      <c r="D108" s="14"/>
      <c r="E108" s="20">
        <v>18192</v>
      </c>
      <c r="F108" s="14"/>
      <c r="G108" s="20">
        <v>0</v>
      </c>
      <c r="H108" s="14"/>
      <c r="I108" s="20">
        <v>0</v>
      </c>
      <c r="J108" s="249"/>
    </row>
    <row r="109" spans="1:12" s="222" customFormat="1" ht="20.5" customHeight="1">
      <c r="A109" s="229" t="s">
        <v>228</v>
      </c>
      <c r="B109" s="233"/>
      <c r="C109" s="14">
        <v>0</v>
      </c>
      <c r="D109" s="14"/>
      <c r="E109" s="14">
        <v>17777</v>
      </c>
      <c r="F109" s="14"/>
      <c r="G109" s="20">
        <v>0</v>
      </c>
      <c r="H109" s="14"/>
      <c r="I109" s="20">
        <v>0</v>
      </c>
      <c r="J109" s="249"/>
    </row>
    <row r="110" spans="1:12" s="222" customFormat="1" ht="20.5" customHeight="1">
      <c r="A110" s="229" t="s">
        <v>169</v>
      </c>
      <c r="B110" s="233"/>
      <c r="C110" s="17">
        <v>0</v>
      </c>
      <c r="D110" s="17"/>
      <c r="E110" s="17">
        <v>7531</v>
      </c>
      <c r="F110" s="14"/>
      <c r="G110" s="20">
        <v>0</v>
      </c>
      <c r="H110" s="14"/>
      <c r="I110" s="20">
        <v>0</v>
      </c>
      <c r="J110" s="249"/>
    </row>
    <row r="111" spans="1:12" s="222" customFormat="1" ht="20.5" customHeight="1">
      <c r="A111" s="229" t="s">
        <v>242</v>
      </c>
      <c r="B111" s="233"/>
      <c r="C111" s="17"/>
      <c r="D111" s="17"/>
      <c r="E111" s="17"/>
      <c r="F111" s="14"/>
      <c r="G111" s="20"/>
      <c r="H111" s="14"/>
      <c r="I111" s="20"/>
      <c r="J111" s="249"/>
    </row>
    <row r="112" spans="1:12" ht="20.5" customHeight="1">
      <c r="A112" s="250" t="s">
        <v>243</v>
      </c>
      <c r="B112" s="233">
        <v>4</v>
      </c>
      <c r="C112" s="20">
        <v>0</v>
      </c>
      <c r="D112" s="17"/>
      <c r="E112" s="17">
        <v>0</v>
      </c>
      <c r="F112" s="14"/>
      <c r="G112" s="20">
        <v>84476</v>
      </c>
      <c r="H112" s="14"/>
      <c r="I112" s="20">
        <v>0</v>
      </c>
    </row>
    <row r="113" spans="1:9" ht="20.5" customHeight="1">
      <c r="A113" s="250" t="s">
        <v>247</v>
      </c>
      <c r="B113" s="233"/>
      <c r="C113" s="20"/>
      <c r="D113" s="17"/>
      <c r="E113" s="17"/>
      <c r="F113" s="14"/>
      <c r="G113" s="20"/>
      <c r="H113" s="14"/>
      <c r="I113" s="20"/>
    </row>
    <row r="114" spans="1:9" s="222" customFormat="1" ht="20.5" customHeight="1">
      <c r="A114" s="250" t="s">
        <v>248</v>
      </c>
      <c r="B114" s="233">
        <v>4</v>
      </c>
      <c r="C114" s="17">
        <v>0</v>
      </c>
      <c r="D114" s="17"/>
      <c r="E114" s="17">
        <v>0</v>
      </c>
      <c r="F114" s="14"/>
      <c r="G114" s="20">
        <v>216608</v>
      </c>
      <c r="H114" s="14"/>
      <c r="I114" s="20">
        <v>0</v>
      </c>
    </row>
    <row r="115" spans="1:9" ht="20.5" customHeight="1">
      <c r="A115" s="172" t="s">
        <v>244</v>
      </c>
      <c r="B115" s="233"/>
      <c r="C115" s="20">
        <v>-154026</v>
      </c>
      <c r="D115" s="17"/>
      <c r="E115" s="17">
        <v>0</v>
      </c>
      <c r="F115" s="14"/>
      <c r="G115" s="20">
        <v>-154026</v>
      </c>
      <c r="H115" s="14"/>
      <c r="I115" s="20">
        <v>0</v>
      </c>
    </row>
    <row r="116" spans="1:9" ht="20.5" customHeight="1">
      <c r="A116" s="43" t="s">
        <v>245</v>
      </c>
      <c r="B116" s="233"/>
      <c r="C116" s="20">
        <v>154289</v>
      </c>
      <c r="D116" s="17"/>
      <c r="E116" s="17">
        <v>0</v>
      </c>
      <c r="F116" s="14"/>
      <c r="G116" s="20">
        <v>154289</v>
      </c>
      <c r="H116" s="14"/>
      <c r="I116" s="20">
        <v>0</v>
      </c>
    </row>
    <row r="117" spans="1:9" ht="20.5" customHeight="1">
      <c r="A117" s="229" t="s">
        <v>246</v>
      </c>
      <c r="B117" s="233">
        <v>4</v>
      </c>
      <c r="C117" s="20">
        <v>-295715</v>
      </c>
      <c r="D117" s="17"/>
      <c r="E117" s="17">
        <v>0</v>
      </c>
      <c r="F117" s="14"/>
      <c r="G117" s="20">
        <v>-295715</v>
      </c>
      <c r="H117" s="14"/>
      <c r="I117" s="20">
        <v>0</v>
      </c>
    </row>
    <row r="118" spans="1:9" ht="20.5" customHeight="1">
      <c r="A118" s="229" t="s">
        <v>240</v>
      </c>
      <c r="B118" s="233"/>
      <c r="C118" s="20"/>
      <c r="D118" s="17"/>
      <c r="E118" s="17"/>
      <c r="F118" s="14"/>
      <c r="G118" s="20"/>
      <c r="H118" s="14"/>
      <c r="I118" s="20"/>
    </row>
    <row r="119" spans="1:9" ht="20.5" customHeight="1">
      <c r="A119" s="229" t="s">
        <v>241</v>
      </c>
      <c r="B119" s="233">
        <v>2</v>
      </c>
      <c r="C119" s="20">
        <v>25000</v>
      </c>
      <c r="D119" s="17"/>
      <c r="E119" s="17">
        <v>0</v>
      </c>
      <c r="F119" s="14"/>
      <c r="G119" s="20">
        <v>25000</v>
      </c>
      <c r="H119" s="14"/>
      <c r="I119" s="20">
        <v>0</v>
      </c>
    </row>
    <row r="120" spans="1:9" ht="20.5" customHeight="1">
      <c r="A120" s="229"/>
      <c r="B120" s="233"/>
      <c r="C120" s="20"/>
      <c r="D120" s="17"/>
      <c r="E120" s="17"/>
      <c r="F120" s="14"/>
      <c r="G120" s="20"/>
      <c r="H120" s="14"/>
      <c r="I120" s="20"/>
    </row>
    <row r="121" spans="1:9" ht="20.5" customHeight="1">
      <c r="A121" s="255"/>
      <c r="C121" s="259"/>
      <c r="E121" s="259"/>
      <c r="G121" s="259"/>
      <c r="I121" s="259"/>
    </row>
    <row r="122" spans="1:9" ht="20.5" customHeight="1">
      <c r="A122" s="244"/>
    </row>
    <row r="123" spans="1:9" ht="20.5" customHeight="1">
      <c r="A123" s="244"/>
    </row>
    <row r="124" spans="1:9" ht="20.5" customHeight="1">
      <c r="A124" s="244"/>
    </row>
    <row r="125" spans="1:9" ht="20.5" customHeight="1">
      <c r="A125" s="244"/>
    </row>
  </sheetData>
  <mergeCells count="21">
    <mergeCell ref="A100:I100"/>
    <mergeCell ref="A2:I2"/>
    <mergeCell ref="G4:I4"/>
    <mergeCell ref="C5:E5"/>
    <mergeCell ref="G5:I5"/>
    <mergeCell ref="C6:E6"/>
    <mergeCell ref="G6:I6"/>
    <mergeCell ref="C63:I63"/>
    <mergeCell ref="C8:I8"/>
    <mergeCell ref="A57:I57"/>
    <mergeCell ref="G59:I59"/>
    <mergeCell ref="C60:E60"/>
    <mergeCell ref="G60:I60"/>
    <mergeCell ref="C61:E61"/>
    <mergeCell ref="G61:I61"/>
    <mergeCell ref="C106:I106"/>
    <mergeCell ref="G102:I102"/>
    <mergeCell ref="C103:E103"/>
    <mergeCell ref="G103:I103"/>
    <mergeCell ref="C104:E104"/>
    <mergeCell ref="G104:I104"/>
  </mergeCells>
  <pageMargins left="0.8" right="0.8" top="0.48" bottom="0.4" header="0.5" footer="0.5"/>
  <pageSetup paperSize="9" scale="72" firstPageNumber="10" fitToWidth="0"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2" manualBreakCount="2">
    <brk id="55" max="8" man="1"/>
    <brk id="9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0"/>
  <sheetViews>
    <sheetView showGridLines="0" workbookViewId="0">
      <selection activeCell="H8" sqref="H8"/>
    </sheetView>
  </sheetViews>
  <sheetFormatPr defaultRowHeight="20"/>
  <cols>
    <col min="1" max="1" width="1.33203125" customWidth="1"/>
    <col min="2" max="2" width="75.109375" customWidth="1"/>
    <col min="3" max="3" width="1.6640625" customWidth="1"/>
    <col min="4" max="4" width="6.44140625" customWidth="1"/>
    <col min="5" max="6" width="18.6640625" customWidth="1"/>
  </cols>
  <sheetData>
    <row r="1" spans="2:6" ht="20.5">
      <c r="B1" s="2" t="s">
        <v>128</v>
      </c>
      <c r="C1" s="2"/>
      <c r="D1" s="6"/>
      <c r="E1" s="6"/>
      <c r="F1" s="6"/>
    </row>
    <row r="2" spans="2:6" ht="20.5">
      <c r="B2" s="2" t="s">
        <v>129</v>
      </c>
      <c r="C2" s="2"/>
      <c r="D2" s="6"/>
      <c r="E2" s="6"/>
      <c r="F2" s="6"/>
    </row>
    <row r="3" spans="2:6">
      <c r="B3" s="3"/>
      <c r="C3" s="3"/>
      <c r="D3" s="7"/>
      <c r="E3" s="7"/>
      <c r="F3" s="7"/>
    </row>
    <row r="4" spans="2:6" ht="60">
      <c r="B4" s="3" t="s">
        <v>130</v>
      </c>
      <c r="C4" s="3"/>
      <c r="D4" s="7"/>
      <c r="E4" s="7"/>
      <c r="F4" s="7"/>
    </row>
    <row r="5" spans="2:6">
      <c r="B5" s="3"/>
      <c r="C5" s="3"/>
      <c r="D5" s="7"/>
      <c r="E5" s="7"/>
      <c r="F5" s="7"/>
    </row>
    <row r="6" spans="2:6" ht="20.5">
      <c r="B6" s="2" t="s">
        <v>131</v>
      </c>
      <c r="C6" s="2"/>
      <c r="D6" s="6"/>
      <c r="E6" s="6" t="s">
        <v>132</v>
      </c>
      <c r="F6" s="6" t="s">
        <v>133</v>
      </c>
    </row>
    <row r="7" spans="2:6" ht="20.5" thickBot="1">
      <c r="B7" s="3"/>
      <c r="C7" s="3"/>
      <c r="D7" s="7"/>
      <c r="E7" s="7"/>
      <c r="F7" s="7"/>
    </row>
    <row r="8" spans="2:6" ht="40.5" thickBot="1">
      <c r="B8" s="4" t="s">
        <v>134</v>
      </c>
      <c r="C8" s="5"/>
      <c r="D8" s="8"/>
      <c r="E8" s="8">
        <v>1</v>
      </c>
      <c r="F8" s="9" t="s">
        <v>135</v>
      </c>
    </row>
    <row r="9" spans="2:6">
      <c r="B9" s="3"/>
      <c r="C9" s="3"/>
      <c r="D9" s="7"/>
      <c r="E9" s="7"/>
      <c r="F9" s="7"/>
    </row>
    <row r="10" spans="2:6">
      <c r="B10" s="3"/>
      <c r="C10" s="3"/>
      <c r="D10" s="7"/>
      <c r="E10" s="7"/>
      <c r="F10" s="7"/>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7" ma:contentTypeDescription="Create a new document." ma:contentTypeScope="" ma:versionID="e4a606335ffde4b0811e34ce63f1fda0">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ab17bedb057d3bafa66dc47a559d47d8"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6ba49b0-bcda-4796-8236-5b5cc1493ace">
      <Terms xmlns="http://schemas.microsoft.com/office/infopath/2007/PartnerControls"/>
    </lcf76f155ced4ddcb4097134ff3c332f>
    <TaxCatchAll xmlns="4243d5be-521d-4052-81ca-f0f31ea6f2d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datasnipper xmlns="http://datasnipper" workbookId="ef3d3646-84a0-4fbd-992f-c0177c8f3763" dataSnipperSheetDeleted="false" guid="cc9fc3ba-f30a-4e5d-8bd2-903fbc058b80" revision="2">
  <settings xmlns="" guid="7eb91c23-e959-46ae-b35d-6c4024b78296">
    <setting type="boolean" value="True" name="embed-documents" guid="8db0fbb2-72fc-46c1-b381-8f3720b58bb0"/>
  </settings>
</datasnipper>
</file>

<file path=customXml/itemProps1.xml><?xml version="1.0" encoding="utf-8"?>
<ds:datastoreItem xmlns:ds="http://schemas.openxmlformats.org/officeDocument/2006/customXml" ds:itemID="{AEE3D9CC-3864-4354-8916-C621FFA70E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85BC2-0ED6-4913-B3CC-978E4F28F160}">
  <ds:schemaRefs>
    <ds:schemaRef ds:uri="4243d5be-521d-4052-81ca-f0f31ea6f2da"/>
    <ds:schemaRef ds:uri="http://schemas.microsoft.com/office/2006/documentManagement/types"/>
    <ds:schemaRef ds:uri="http://purl.org/dc/dcmitype/"/>
    <ds:schemaRef ds:uri="http://schemas.microsoft.com/office/infopath/2007/PartnerControls"/>
    <ds:schemaRef ds:uri="http://www.w3.org/XML/1998/namespace"/>
    <ds:schemaRef ds:uri="http://purl.org/dc/elements/1.1/"/>
    <ds:schemaRef ds:uri="http://purl.org/dc/terms/"/>
    <ds:schemaRef ds:uri="05716746-add9-412a-97a9-1b5167d151a3"/>
    <ds:schemaRef ds:uri="http://schemas.openxmlformats.org/package/2006/metadata/core-properties"/>
    <ds:schemaRef ds:uri="f6ba49b0-bcda-4796-8236-5b5cc1493ace"/>
    <ds:schemaRef ds:uri="http://schemas.microsoft.com/office/2006/metadata/properties"/>
  </ds:schemaRefs>
</ds:datastoreItem>
</file>

<file path=customXml/itemProps3.xml><?xml version="1.0" encoding="utf-8"?>
<ds:datastoreItem xmlns:ds="http://schemas.openxmlformats.org/officeDocument/2006/customXml" ds:itemID="{BAFB0489-48C2-4AAA-9FBB-E1FC3D7B1CCC}">
  <ds:schemaRefs>
    <ds:schemaRef ds:uri="http://schemas.microsoft.com/sharepoint/v3/contenttype/forms"/>
  </ds:schemaRefs>
</ds:datastoreItem>
</file>

<file path=customXml/itemProps4.xml><?xml version="1.0" encoding="utf-8"?>
<ds:datastoreItem xmlns:ds="http://schemas.openxmlformats.org/officeDocument/2006/customXml" ds:itemID="{10B788AE-C7C8-4C9C-A8B6-A65D187E920F}">
  <ds:schemaRefs>
    <ds:schemaRef ds:uri="http://datasnipper"/>
    <ds:schemaRef ds:uri=""/>
  </ds:schemaRefs>
</ds:datastoreItem>
</file>

<file path=docMetadata/LabelInfo.xml><?xml version="1.0" encoding="utf-8"?>
<clbl:labelList xmlns:clbl="http://schemas.microsoft.com/office/2020/mipLabelMetadata">
  <clbl:label id="{4ed8881d-4062-46d6-b0ca-1cc939420954}" enabled="1" method="Privileged" siteId="{deff24bb-2089-4400-8c8e-f71e680378b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BS_Conso 3-5</vt:lpstr>
      <vt:lpstr>PL_3M 6-7</vt:lpstr>
      <vt:lpstr>SOCE_Conso 8</vt:lpstr>
      <vt:lpstr>SOCE_Separate 9</vt:lpstr>
      <vt:lpstr>CF 10-12</vt:lpstr>
      <vt:lpstr>Compatibility Report</vt:lpstr>
      <vt:lpstr>'BS_Conso 3-5'!Print_Area</vt:lpstr>
      <vt:lpstr>'CF 10-12'!Print_Area</vt:lpstr>
      <vt:lpstr>'PL_3M 6-7'!Print_Area</vt:lpstr>
      <vt:lpstr>'SOCE_Conso 8'!Print_Area</vt:lpstr>
      <vt:lpstr>'SOCE_Separate 9'!Print_Area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Jirathorn, Puttarndong</cp:lastModifiedBy>
  <cp:revision/>
  <cp:lastPrinted>2025-05-15T09:24:36Z</cp:lastPrinted>
  <dcterms:created xsi:type="dcterms:W3CDTF">2009-05-01T04:26:10Z</dcterms:created>
  <dcterms:modified xsi:type="dcterms:W3CDTF">2025-05-15T12:21:26Z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y fmtid="{D5CDD505-2E9C-101B-9397-08002B2CF9AE}" pid="9" name="MediaServiceImageTags">
    <vt:lpwstr/>
  </property>
  <property fmtid="{D5CDD505-2E9C-101B-9397-08002B2CF9AE}" pid="10" name="ContentTypeId">
    <vt:lpwstr>0x010100FC3C573FF70E394A86433F5E112C33AA</vt:lpwstr>
  </property>
</Properties>
</file>