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papatsamon.c.FNSPLC\Desktop\fns set_q1.2024\"/>
    </mc:Choice>
  </mc:AlternateContent>
  <bookViews>
    <workbookView xWindow="28692" yWindow="-108" windowWidth="29016" windowHeight="15816" tabRatio="827" firstSheet="1" activeTab="2"/>
  </bookViews>
  <sheets>
    <sheet name="      " sheetId="1" state="hidden" r:id="rId1"/>
    <sheet name="BS 3-5" sheetId="20" r:id="rId2"/>
    <sheet name="income 3 months 6-7" sheetId="4" r:id="rId3"/>
    <sheet name="Consolidated 8" sheetId="13" r:id="rId4"/>
    <sheet name="Company 9" sheetId="14" r:id="rId5"/>
    <sheet name="CF 10-11" sheetId="18" r:id="rId6"/>
  </sheets>
  <definedNames>
    <definedName name="_GoBack" localSheetId="5">'CF 10-11'!#REF!</definedName>
    <definedName name="AS2DocOpenMode" hidden="1">"AS2DocumentEdit"</definedName>
    <definedName name="_xlnm.Print_Area" localSheetId="1">'BS 3-5'!$A$1:$J$107</definedName>
    <definedName name="_xlnm.Print_Area" localSheetId="5">'CF 10-11'!$A$1:$I$100</definedName>
    <definedName name="_xlnm.Print_Area" localSheetId="4">'Company 9'!$A$1:$O$32</definedName>
    <definedName name="_xlnm.Print_Area" localSheetId="3">'Consolidated 8'!$A$1:$Y$40</definedName>
    <definedName name="_xlnm.Print_Area" localSheetId="2">'income 3 months 6-7'!$A$1:$I$74</definedName>
    <definedName name="Z_71F08C2D_A392_4E43_8C71_7A0315E603E3_.wvu.PrintArea" localSheetId="3" hidden="1">'Consolidated 8'!$A$1:$Y$3</definedName>
  </definedNames>
  <calcPr calcId="162913"/>
  <customWorkbookViews>
    <customWorkbookView name="SomthawinCharatthany - Personal View" guid="{E2C5A292-1F08-4011-B7CD-B2C1CB9ECC1B}" mergeInterval="0" personalView="1" maximized="1" windowWidth="1020" windowHeight="578" tabRatio="693" activeSheetId="4"/>
    <customWorkbookView name="prasert - Personal View" guid="{88D99024-9974-4C2C-AD31-DE47EDB57561}" mergeInterval="0" personalView="1" maximized="1" windowWidth="1020" windowHeight="569" tabRatio="693" activeSheetId="2"/>
    <customWorkbookView name="vsirichaipanich - Personal View" guid="{B1903EBB-F2B2-482F-8522-EFC6A62EFE29}" mergeInterval="0" personalView="1" maximized="1" xWindow="1" yWindow="1" windowWidth="1024" windowHeight="548" tabRatio="693" activeSheetId="6" showComments="commIndAndComment"/>
    <customWorkbookView name="Ampai  Suttiboriharnkul (Open)_x000a_ - Personal View" guid="{6D8DA1E2-E683-4EF8-8323-F59E6D53EF58}" mergeInterval="0" personalView="1" maximized="1" xWindow="1" yWindow="1" windowWidth="1024" windowHeight="548" tabRatio="693" activeSheetId="6" showComments="commIndAndComment"/>
    <customWorkbookView name="Deloitte Touche Tohmatsu - Personal View" guid="{71F08C2D-A392-4E43-8C71-7A0315E603E3}" mergeInterval="0" personalView="1" maximized="1" windowWidth="1148" windowHeight="609" tabRatio="849" activeSheetId="2"/>
    <customWorkbookView name="Prapai Pehnoon - Personal View" guid="{14F2CB60-0B6E-4A74-B9D9-FA75EECB80F8}" mergeInterval="0" personalView="1" maximized="1" windowWidth="1276" windowHeight="769" tabRatio="849" activeSheetId="7" showComments="commIndAndComment"/>
    <customWorkbookView name="Sriamporn Guardsang - Personal View" guid="{A4695C2D-4B51-4EDA-A343-D1C23B45E9CF}" mergeInterval="0" personalView="1" maximized="1" windowWidth="1148" windowHeight="654" tabRatio="849" activeSheetId="7"/>
    <customWorkbookView name="Spakdeesaneha - Personal View" guid="{389C49A3-3074-4B57-9936-4A93891C35E1}" mergeInterval="0" personalView="1" maximized="1" xWindow="1" yWindow="1" windowWidth="1280" windowHeight="785" tabRatio="693" activeSheetId="6" showComments="commIndAndComment"/>
    <customWorkbookView name="sguardsang - Personal View" guid="{023D5389-0C50-47D1-A88C-CC8DB0B04D83}" mergeInterval="0" personalView="1" maximized="1" xWindow="1" yWindow="1" windowWidth="1280" windowHeight="783" tabRatio="693" activeSheetId="6"/>
    <customWorkbookView name="pyenpensuk - Personal View" guid="{BEF176AB-5F77-4CE8-B3EC-B5F59335502B}" mergeInterval="0" personalView="1" maximized="1" xWindow="1" yWindow="1" windowWidth="1280" windowHeight="783" tabRatio="693" activeSheetId="6" showComments="commIndAndComment"/>
    <customWorkbookView name="Nvanichabull - Personal View" guid="{777C3DCA-DB29-4D4A-B955-242E20546123}" mergeInterval="0" personalView="1" maximized="1" xWindow="1" yWindow="1" windowWidth="1280" windowHeight="783" tabRatio="693" activeSheetId="6" showComments="commIndAndComment"/>
    <customWorkbookView name="wiamwong - Personal View" guid="{A82D49EB-A25D-4520-9E5A-28478E33FF16}" mergeInterval="0" personalView="1" maximized="1" xWindow="1" yWindow="1" windowWidth="1280" windowHeight="804" tabRatio="693" activeSheetId="6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6" i="18" l="1"/>
  <c r="G86" i="18"/>
  <c r="E86" i="18"/>
  <c r="C86" i="18"/>
  <c r="C92" i="18" l="1"/>
  <c r="U30" i="13" l="1"/>
  <c r="S30" i="13"/>
  <c r="Q30" i="13"/>
  <c r="O30" i="13"/>
  <c r="M30" i="13"/>
  <c r="K30" i="13"/>
  <c r="I30" i="13"/>
  <c r="G30" i="13"/>
  <c r="E30" i="13"/>
  <c r="C30" i="13"/>
  <c r="M38" i="13"/>
  <c r="W30" i="13"/>
  <c r="Y29" i="13"/>
  <c r="Y30" i="13" l="1"/>
  <c r="I30" i="4"/>
  <c r="G30" i="4"/>
  <c r="E30" i="4"/>
  <c r="C30" i="4"/>
  <c r="M30" i="14" l="1"/>
  <c r="W38" i="13" l="1"/>
  <c r="Y25" i="13"/>
  <c r="F77" i="20"/>
  <c r="J77" i="20"/>
  <c r="F67" i="20"/>
  <c r="W39" i="13" l="1"/>
  <c r="U20" i="13"/>
  <c r="F79" i="20"/>
  <c r="C72" i="18" l="1"/>
  <c r="J102" i="20" l="1"/>
  <c r="F102" i="20"/>
  <c r="Q38" i="13"/>
  <c r="Q39" i="13" s="1"/>
  <c r="Y33" i="13"/>
  <c r="C18" i="4"/>
  <c r="D77" i="20"/>
  <c r="U37" i="13" l="1"/>
  <c r="Y37" i="13" s="1"/>
  <c r="D67" i="20"/>
  <c r="H102" i="20"/>
  <c r="I59" i="4"/>
  <c r="G59" i="4"/>
  <c r="E59" i="4"/>
  <c r="C59" i="4"/>
  <c r="I53" i="4" l="1"/>
  <c r="C53" i="4"/>
  <c r="E53" i="4"/>
  <c r="G53" i="4"/>
  <c r="J67" i="20" l="1"/>
  <c r="H77" i="20" l="1"/>
  <c r="C26" i="14" l="1"/>
  <c r="O25" i="14"/>
  <c r="E26" i="14"/>
  <c r="O24" i="14" l="1"/>
  <c r="K21" i="13" l="1"/>
  <c r="W21" i="13"/>
  <c r="S21" i="13"/>
  <c r="Q21" i="13"/>
  <c r="O21" i="13"/>
  <c r="M21" i="13"/>
  <c r="G21" i="13"/>
  <c r="E21" i="13"/>
  <c r="C21" i="13"/>
  <c r="J104" i="20"/>
  <c r="H104" i="20"/>
  <c r="F104" i="20"/>
  <c r="F106" i="20" s="1"/>
  <c r="W33" i="13" l="1"/>
  <c r="U16" i="13" l="1"/>
  <c r="U14" i="13"/>
  <c r="Y14" i="13" s="1"/>
  <c r="W17" i="13"/>
  <c r="G66" i="4"/>
  <c r="Y16" i="13" l="1"/>
  <c r="Y17" i="13" s="1"/>
  <c r="U17" i="13"/>
  <c r="W22" i="13"/>
  <c r="H39" i="20" l="1"/>
  <c r="D39" i="20"/>
  <c r="I18" i="4" l="1"/>
  <c r="G18" i="4"/>
  <c r="E18" i="4"/>
  <c r="J39" i="20" l="1"/>
  <c r="F39" i="20" l="1"/>
  <c r="F23" i="20" l="1"/>
  <c r="O38" i="13" l="1"/>
  <c r="O39" i="13" s="1"/>
  <c r="I72" i="18" l="1"/>
  <c r="E72" i="18"/>
  <c r="G72" i="18"/>
  <c r="O13" i="14" l="1"/>
  <c r="O14" i="14" s="1"/>
  <c r="M26" i="14" l="1"/>
  <c r="K26" i="14"/>
  <c r="I26" i="14"/>
  <c r="G26" i="14"/>
  <c r="M14" i="14"/>
  <c r="K14" i="14"/>
  <c r="I14" i="14"/>
  <c r="G14" i="14"/>
  <c r="E14" i="14"/>
  <c r="C14" i="14"/>
  <c r="S17" i="13"/>
  <c r="Q17" i="13"/>
  <c r="O17" i="13"/>
  <c r="M17" i="13"/>
  <c r="K17" i="13"/>
  <c r="G17" i="13"/>
  <c r="E17" i="13"/>
  <c r="C17" i="13"/>
  <c r="I17" i="13"/>
  <c r="Y20" i="13"/>
  <c r="O26" i="14" l="1"/>
  <c r="O11" i="14" l="1"/>
  <c r="J23" i="20" l="1"/>
  <c r="C30" i="14" l="1"/>
  <c r="C31" i="14" s="1"/>
  <c r="O22" i="14"/>
  <c r="M18" i="14"/>
  <c r="M19" i="14" s="1"/>
  <c r="K18" i="14"/>
  <c r="K19" i="14" s="1"/>
  <c r="G18" i="14"/>
  <c r="G19" i="14" s="1"/>
  <c r="E18" i="14"/>
  <c r="E19" i="14" s="1"/>
  <c r="C18" i="14"/>
  <c r="C19" i="14" s="1"/>
  <c r="O17" i="14"/>
  <c r="C22" i="13"/>
  <c r="Q22" i="13"/>
  <c r="O22" i="13"/>
  <c r="M22" i="13"/>
  <c r="S22" i="13"/>
  <c r="K22" i="13"/>
  <c r="G22" i="13"/>
  <c r="E22" i="13"/>
  <c r="H67" i="20" l="1"/>
  <c r="H23" i="20"/>
  <c r="D23" i="20"/>
  <c r="K38" i="13" l="1"/>
  <c r="K39" i="13" s="1"/>
  <c r="M39" i="13"/>
  <c r="S38" i="13"/>
  <c r="S39" i="13" s="1"/>
  <c r="E60" i="4" l="1"/>
  <c r="F41" i="20"/>
  <c r="J79" i="20" l="1"/>
  <c r="J106" i="20" s="1"/>
  <c r="I60" i="4"/>
  <c r="I32" i="4"/>
  <c r="E32" i="4"/>
  <c r="E36" i="4" s="1"/>
  <c r="J41" i="20"/>
  <c r="I36" i="4" l="1"/>
  <c r="I38" i="4" l="1"/>
  <c r="E38" i="4"/>
  <c r="H79" i="20"/>
  <c r="H106" i="20" s="1"/>
  <c r="H41" i="20"/>
  <c r="D79" i="20"/>
  <c r="D41" i="20"/>
  <c r="I61" i="4" l="1"/>
  <c r="I71" i="4" s="1"/>
  <c r="I66" i="4"/>
  <c r="I28" i="18"/>
  <c r="I47" i="18" s="1"/>
  <c r="I51" i="18" s="1"/>
  <c r="I89" i="18" s="1"/>
  <c r="I91" i="18" s="1"/>
  <c r="I93" i="18" s="1"/>
  <c r="E28" i="18"/>
  <c r="E47" i="18" s="1"/>
  <c r="E51" i="18" s="1"/>
  <c r="E89" i="18" s="1"/>
  <c r="E91" i="18" s="1"/>
  <c r="E93" i="18" s="1"/>
  <c r="E61" i="4"/>
  <c r="E71" i="4" s="1"/>
  <c r="O16" i="14" l="1"/>
  <c r="I18" i="14"/>
  <c r="U19" i="13"/>
  <c r="I21" i="13"/>
  <c r="Y19" i="13"/>
  <c r="G30" i="14"/>
  <c r="G31" i="14" s="1"/>
  <c r="M31" i="14"/>
  <c r="E30" i="14"/>
  <c r="E31" i="14" s="1"/>
  <c r="I19" i="14" l="1"/>
  <c r="O18" i="14"/>
  <c r="O19" i="14" s="1"/>
  <c r="U21" i="13"/>
  <c r="I22" i="13"/>
  <c r="U22" i="13" s="1"/>
  <c r="Y22" i="13" s="1"/>
  <c r="Y21" i="13"/>
  <c r="G38" i="13"/>
  <c r="G39" i="13" s="1"/>
  <c r="E38" i="13"/>
  <c r="E39" i="13" s="1"/>
  <c r="C38" i="13"/>
  <c r="C39" i="13" s="1"/>
  <c r="C60" i="4" l="1"/>
  <c r="C32" i="4"/>
  <c r="C36" i="4" l="1"/>
  <c r="G32" i="4"/>
  <c r="G60" i="4"/>
  <c r="O29" i="14" l="1"/>
  <c r="K30" i="14"/>
  <c r="K31" i="14" s="1"/>
  <c r="C38" i="4"/>
  <c r="C61" i="4" s="1"/>
  <c r="C71" i="4" s="1"/>
  <c r="G36" i="4"/>
  <c r="G38" i="4" l="1"/>
  <c r="C66" i="4"/>
  <c r="C28" i="18"/>
  <c r="C47" i="18" s="1"/>
  <c r="U36" i="13" l="1"/>
  <c r="U38" i="13" s="1"/>
  <c r="U39" i="13" s="1"/>
  <c r="Y39" i="13" s="1"/>
  <c r="I38" i="13"/>
  <c r="C51" i="18"/>
  <c r="C89" i="18" s="1"/>
  <c r="C91" i="18" s="1"/>
  <c r="C93" i="18" s="1"/>
  <c r="G61" i="4"/>
  <c r="G71" i="4" s="1"/>
  <c r="G28" i="18"/>
  <c r="G47" i="18" s="1"/>
  <c r="G51" i="18" s="1"/>
  <c r="G89" i="18" s="1"/>
  <c r="G91" i="18" s="1"/>
  <c r="G93" i="18" s="1"/>
  <c r="Y36" i="13" l="1"/>
  <c r="D102" i="20"/>
  <c r="D104" i="20" s="1"/>
  <c r="I39" i="13"/>
  <c r="O28" i="14"/>
  <c r="I30" i="14"/>
  <c r="Y38" i="13"/>
  <c r="I31" i="14" l="1"/>
  <c r="O31" i="14" s="1"/>
  <c r="O30" i="14"/>
  <c r="D106" i="20"/>
  <c r="E66" i="4"/>
</calcChain>
</file>

<file path=xl/sharedStrings.xml><?xml version="1.0" encoding="utf-8"?>
<sst xmlns="http://schemas.openxmlformats.org/spreadsheetml/2006/main" count="420" uniqueCount="250">
  <si>
    <t>FNS Holdings Public Company Limited and its Subsidiaries</t>
  </si>
  <si>
    <t>Statement of financial position</t>
  </si>
  <si>
    <t>Consolidated</t>
  </si>
  <si>
    <t>Separate</t>
  </si>
  <si>
    <t>financial statements</t>
  </si>
  <si>
    <t>31 March</t>
  </si>
  <si>
    <t>31 December</t>
  </si>
  <si>
    <t>Note</t>
  </si>
  <si>
    <t>Assets</t>
  </si>
  <si>
    <t>(Unaudited)</t>
  </si>
  <si>
    <t xml:space="preserve"> </t>
  </si>
  <si>
    <t>(in thousand Baht)</t>
  </si>
  <si>
    <t>Current assets</t>
  </si>
  <si>
    <t>Cash and cash equivalents</t>
  </si>
  <si>
    <t>Service income receivables from related parties</t>
  </si>
  <si>
    <t>Trade and other current receivables</t>
  </si>
  <si>
    <t>Contract assets - current</t>
  </si>
  <si>
    <t>Current portion of lease receivables</t>
  </si>
  <si>
    <t>Short-term loans to related parties</t>
  </si>
  <si>
    <t>Short-term loans to other parties</t>
  </si>
  <si>
    <t>Real estate development for sale</t>
  </si>
  <si>
    <t>Inventories</t>
  </si>
  <si>
    <t>Other current financial assets</t>
  </si>
  <si>
    <t>9</t>
  </si>
  <si>
    <t>Deposits from investment agreement</t>
  </si>
  <si>
    <t>3</t>
  </si>
  <si>
    <t>Other current assets</t>
  </si>
  <si>
    <t>Total current assets</t>
  </si>
  <si>
    <t>Non-current assets</t>
  </si>
  <si>
    <t>Deposits pledged as collateral</t>
  </si>
  <si>
    <t>Other non-current financial assets</t>
  </si>
  <si>
    <t>Investment in subsidiaries</t>
  </si>
  <si>
    <t>Investment in associates and joint venture</t>
  </si>
  <si>
    <t>6</t>
  </si>
  <si>
    <t>Lease receivables</t>
  </si>
  <si>
    <t>Land held for development</t>
  </si>
  <si>
    <t>Investment properties</t>
  </si>
  <si>
    <t>7</t>
  </si>
  <si>
    <t>Property, plant and equipment</t>
  </si>
  <si>
    <t>Goodwill</t>
  </si>
  <si>
    <t>Other intangible assets other than goodwill</t>
  </si>
  <si>
    <t>Deferred tax assets</t>
  </si>
  <si>
    <t>Deposits</t>
  </si>
  <si>
    <t xml:space="preserve">Other non-current assets </t>
  </si>
  <si>
    <t>Total non-current assets</t>
  </si>
  <si>
    <t>Total assets</t>
  </si>
  <si>
    <t>Liabilities and equity</t>
  </si>
  <si>
    <t>Current liabilities</t>
  </si>
  <si>
    <t>Short-term borrowings from financial institutions</t>
  </si>
  <si>
    <t>Trade and other current payables</t>
  </si>
  <si>
    <t>Current portion of long-term borrowings from financial institutions</t>
  </si>
  <si>
    <t>Current portion of long-term borrowings from other parties</t>
  </si>
  <si>
    <t>Current portion of long-term debentures</t>
  </si>
  <si>
    <t>Current portion of lease liabilities</t>
  </si>
  <si>
    <t>Short-term borrowings from other parties</t>
  </si>
  <si>
    <t>Advance from related parties</t>
  </si>
  <si>
    <t>Corporate income tax payable</t>
  </si>
  <si>
    <t>Deposits and advances from customers</t>
  </si>
  <si>
    <t>Current portion of provisions for guarantee of lease agreement</t>
  </si>
  <si>
    <t>Other current liabilities</t>
  </si>
  <si>
    <t>Total current liabilities</t>
  </si>
  <si>
    <t>Non-current liabilities</t>
  </si>
  <si>
    <t>Non-current payables</t>
  </si>
  <si>
    <t>Long-term borrowings from financial institutions</t>
  </si>
  <si>
    <t>Long-term debentures</t>
  </si>
  <si>
    <t>Lease liabilities</t>
  </si>
  <si>
    <t>Non-current provisions for employee benefits</t>
  </si>
  <si>
    <t>Other non-current liabilities</t>
  </si>
  <si>
    <t>Total non-current liabilities</t>
  </si>
  <si>
    <t>Total liabilities</t>
  </si>
  <si>
    <t>Equity</t>
  </si>
  <si>
    <t xml:space="preserve">Share capital </t>
  </si>
  <si>
    <t xml:space="preserve">   Authorised share capital</t>
  </si>
  <si>
    <t xml:space="preserve">    (691,710,880 ordinary shares, par value at Baht 5 per share)</t>
  </si>
  <si>
    <t xml:space="preserve">   Issued and paid-up share capital</t>
  </si>
  <si>
    <t xml:space="preserve">    (500,651,065 ordinary shares, par value at Baht 5 per share)</t>
  </si>
  <si>
    <t>Share premium on ordinary shares</t>
  </si>
  <si>
    <t>Retained earnings</t>
  </si>
  <si>
    <t xml:space="preserve">   Appropriated </t>
  </si>
  <si>
    <t xml:space="preserve">      Legal reserve</t>
  </si>
  <si>
    <t xml:space="preserve">   Unappropriated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</si>
  <si>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</si>
  <si>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</si>
  <si>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</si>
  <si>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</si>
  <si>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</si>
  <si>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</si>
  <si>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financial statemetns</t>
  </si>
  <si>
    <t>Three-month period ended</t>
  </si>
  <si>
    <t>Income</t>
  </si>
  <si>
    <t>Revenue from investment, advisory and management business</t>
  </si>
  <si>
    <t>Revenue from sale of real estate</t>
  </si>
  <si>
    <t>Revenue from rental and rendering of services</t>
  </si>
  <si>
    <t>Revenue from management of real estate</t>
  </si>
  <si>
    <t>Revenue from health and wellness</t>
  </si>
  <si>
    <t>Net gain on investments measured at fair value through profit or loss</t>
  </si>
  <si>
    <t>Other income</t>
  </si>
  <si>
    <t>Total income</t>
  </si>
  <si>
    <t>Expenses</t>
  </si>
  <si>
    <t>Investment, advisory and management business expenses</t>
  </si>
  <si>
    <t>Cost of sale of real estate</t>
  </si>
  <si>
    <t>Cost of rental and rendering of services</t>
  </si>
  <si>
    <t>Cost of management of real estate</t>
  </si>
  <si>
    <t>Cost of health and wellness</t>
  </si>
  <si>
    <t>Distribution costs</t>
  </si>
  <si>
    <t>Servicing and administrative expenses</t>
  </si>
  <si>
    <t>Net loss on investments measured at fair value through profit or loss</t>
  </si>
  <si>
    <t>Total expenses</t>
  </si>
  <si>
    <t>Finance costs</t>
  </si>
  <si>
    <t>using equity method</t>
  </si>
  <si>
    <t>Other comprehensive income</t>
  </si>
  <si>
    <t>Items that will be reclassified subsequently to profit or loss</t>
  </si>
  <si>
    <t>Exchange differences on translating financial statements</t>
  </si>
  <si>
    <t>Total items that will be reclassified subsequently to profit or loss</t>
  </si>
  <si>
    <t>Items that will not be reclassified subsequently to profit or loss</t>
  </si>
  <si>
    <t>Gain on measurement of financial assets</t>
  </si>
  <si>
    <t>Share of other comprehensive income of associates and joint venture</t>
  </si>
  <si>
    <t>accounted for using equity method</t>
  </si>
  <si>
    <t>Total items that will not be reclassified subsequently to profit or loss</t>
  </si>
  <si>
    <t>Other comprehensive income for the period, net of tax</t>
  </si>
  <si>
    <t>Total comprehensive income for the period</t>
  </si>
  <si>
    <t>Profit (loss) attributable to:</t>
  </si>
  <si>
    <t xml:space="preserve">   Owners of the parent</t>
  </si>
  <si>
    <t xml:space="preserve">   Non-controlling interests</t>
  </si>
  <si>
    <t>Total comprehensive income attributable to:</t>
  </si>
  <si>
    <t>Statement of changes in equity (Unaudited)</t>
  </si>
  <si>
    <t>Consolidated financial statements</t>
  </si>
  <si>
    <t xml:space="preserve">Share of other </t>
  </si>
  <si>
    <t>comprehensive</t>
  </si>
  <si>
    <t>income of associates</t>
  </si>
  <si>
    <t>Issued and</t>
  </si>
  <si>
    <t>(Loss) gain on</t>
  </si>
  <si>
    <t xml:space="preserve">Gain on dilution </t>
  </si>
  <si>
    <t xml:space="preserve">Exchange differences </t>
  </si>
  <si>
    <t>and joint venture</t>
  </si>
  <si>
    <t>Actuarial loss</t>
  </si>
  <si>
    <t>attributable to</t>
  </si>
  <si>
    <t>Non-</t>
  </si>
  <si>
    <t>paid-up</t>
  </si>
  <si>
    <t>Share premium</t>
  </si>
  <si>
    <t>measurement of</t>
  </si>
  <si>
    <t>of investment</t>
  </si>
  <si>
    <t xml:space="preserve">on translating </t>
  </si>
  <si>
    <t>accounted for using</t>
  </si>
  <si>
    <t>on defined</t>
  </si>
  <si>
    <t>owners of</t>
  </si>
  <si>
    <t>controlling</t>
  </si>
  <si>
    <t>Total</t>
  </si>
  <si>
    <t>share capital</t>
  </si>
  <si>
    <t xml:space="preserve">on ordinary shares </t>
  </si>
  <si>
    <t>Legal reserve</t>
  </si>
  <si>
    <t>Unappropriated</t>
  </si>
  <si>
    <t>financial assets</t>
  </si>
  <si>
    <t>in an associate</t>
  </si>
  <si>
    <t>equity method</t>
  </si>
  <si>
    <t xml:space="preserve"> benefit plan</t>
  </si>
  <si>
    <t>the parent</t>
  </si>
  <si>
    <t>interests</t>
  </si>
  <si>
    <t>equity</t>
  </si>
  <si>
    <t>Three-month period ended 31 March 2023</t>
  </si>
  <si>
    <t>Balance at 1 January 2023</t>
  </si>
  <si>
    <t>Transactions with owners, recorded directly in equity</t>
  </si>
  <si>
    <t xml:space="preserve">    Dividends</t>
  </si>
  <si>
    <t>Total transactions with owners, recorded directly in equity</t>
  </si>
  <si>
    <t>Comprehensive income for the period</t>
  </si>
  <si>
    <t xml:space="preserve">   Loss for the period</t>
  </si>
  <si>
    <t xml:space="preserve">   Other comprehensive income</t>
  </si>
  <si>
    <t>Balance at 31 March 2023</t>
  </si>
  <si>
    <t>Three-month period ended 31 March 2024</t>
  </si>
  <si>
    <t>Balance at 1 January 2024</t>
  </si>
  <si>
    <t xml:space="preserve">   Changes in ownership interests in subsidiaries</t>
  </si>
  <si>
    <t xml:space="preserve">   Total changes in ownership interests in subsidiaries</t>
  </si>
  <si>
    <t xml:space="preserve">Total transactions with owners, </t>
  </si>
  <si>
    <t xml:space="preserve">   recorded directly in equity</t>
  </si>
  <si>
    <t>Balance at 31 March 2024</t>
  </si>
  <si>
    <t>Separate financial statements</t>
  </si>
  <si>
    <t>Gain on</t>
  </si>
  <si>
    <t xml:space="preserve"> benefit plans</t>
  </si>
  <si>
    <t xml:space="preserve">   Profit for the period</t>
  </si>
  <si>
    <t xml:space="preserve">    Issue of new shares</t>
  </si>
  <si>
    <t>Statement of cash flows (Unaudited)</t>
  </si>
  <si>
    <t>Cash flows from operating activities</t>
  </si>
  <si>
    <t>(Loss) profit for the period</t>
  </si>
  <si>
    <t>Adjustments to reconcile profit (loss) to cash receipts (payments)</t>
  </si>
  <si>
    <t>Depreciation and amortisation</t>
  </si>
  <si>
    <t>Amortisation of discounts on investment in debt instruments</t>
  </si>
  <si>
    <t>(Gain) loss on exchange rate</t>
  </si>
  <si>
    <t>Net loss (gain) on investments measured at fair value through profit or loss</t>
  </si>
  <si>
    <t>Loss on write-off of right-of-use assets</t>
  </si>
  <si>
    <t>Dividend income</t>
  </si>
  <si>
    <t>Interest income</t>
  </si>
  <si>
    <t>Changes in operating assets and liabilities</t>
  </si>
  <si>
    <t>Short-term loans to others</t>
  </si>
  <si>
    <t>Other non-current assets</t>
  </si>
  <si>
    <t>Deposits and advances received from customers</t>
  </si>
  <si>
    <t>Payables from a transfer of right agreement to receive cash inflow</t>
  </si>
  <si>
    <t>Net cash generated from (used in) operations</t>
  </si>
  <si>
    <t>Interest received</t>
  </si>
  <si>
    <t>Interest paid</t>
  </si>
  <si>
    <t>Taxes paid</t>
  </si>
  <si>
    <t xml:space="preserve">Net cash from (used in) operating activities </t>
  </si>
  <si>
    <t>Cash flows from investing activities</t>
  </si>
  <si>
    <t>Proceeds from disposal of investment in other non-current financial assets</t>
  </si>
  <si>
    <t>Acquisition of investment in other non-current financial assets</t>
  </si>
  <si>
    <t>Increase in deposits pledged as collateral</t>
  </si>
  <si>
    <t>Acquisition of investment in associates</t>
  </si>
  <si>
    <t>Acquisition of investment properties</t>
  </si>
  <si>
    <t>Proceeds from disposal of building and equipment</t>
  </si>
  <si>
    <t>Acquisition of equipment and intangible assets</t>
  </si>
  <si>
    <t>Dividend received</t>
  </si>
  <si>
    <t xml:space="preserve">Net cash (used in) from investing activities  </t>
  </si>
  <si>
    <t>Cash flows from financing activities</t>
  </si>
  <si>
    <t>Proceeds from short-term borrowings from financial institutions</t>
  </si>
  <si>
    <t>Repayment of long-term borrowings from financial institutions</t>
  </si>
  <si>
    <t>Proceeds from long-term borrowings from financial institutions</t>
  </si>
  <si>
    <t>Repayment of short-term borrowings from related parties</t>
  </si>
  <si>
    <t>Proceeds from advance from related parties</t>
  </si>
  <si>
    <t>Repayment of short-term borrowings from other parties</t>
  </si>
  <si>
    <t>Repayment of long-term debentures</t>
  </si>
  <si>
    <t>Payment of lease liabilities</t>
  </si>
  <si>
    <t xml:space="preserve">Net increase in cash and cash equivalents </t>
  </si>
  <si>
    <t>before effect of exchange rate changes</t>
  </si>
  <si>
    <t>Net increase in cash and cash equivalents</t>
  </si>
  <si>
    <t xml:space="preserve">Cash and cash equivalents at 1 January  </t>
  </si>
  <si>
    <t xml:space="preserve">Cash and cash equivalents at 31 March </t>
  </si>
  <si>
    <t>Non-cash transaction</t>
  </si>
  <si>
    <t>Payable for acquisition of property, plant and equipment and intangible assets</t>
  </si>
  <si>
    <t xml:space="preserve">Current portion of payables from a transfer of right agreement </t>
  </si>
  <si>
    <t xml:space="preserve">   to receive cash inflow  </t>
  </si>
  <si>
    <t xml:space="preserve">Payables from a transfer of right agreement to receive cash inflow  </t>
  </si>
  <si>
    <t xml:space="preserve">                     -  </t>
  </si>
  <si>
    <t>Share of profit of associates and joint venture accounted for</t>
  </si>
  <si>
    <t>8</t>
  </si>
  <si>
    <t xml:space="preserve">(Loss) profit from operating activities </t>
  </si>
  <si>
    <t xml:space="preserve">(Loss) profit before income tax expense </t>
  </si>
  <si>
    <t>Tax expense</t>
  </si>
  <si>
    <t>11</t>
  </si>
  <si>
    <t>Proceeds from long-term debentures</t>
  </si>
  <si>
    <t>Acquisition of non-controlling interests without a change in control</t>
  </si>
  <si>
    <t>Downstream transaction of associate and joint venture</t>
  </si>
  <si>
    <t>Other expense</t>
  </si>
  <si>
    <t>Other expenses</t>
  </si>
  <si>
    <t xml:space="preserve">   Acquisition of non-controlling interests</t>
  </si>
  <si>
    <t xml:space="preserve">       without a change in control</t>
  </si>
  <si>
    <r>
      <t xml:space="preserve">Basic earnings (loss) per share </t>
    </r>
    <r>
      <rPr>
        <b/>
        <i/>
        <sz val="11"/>
        <color rgb="FF000000"/>
        <rFont val="Times New Roman"/>
        <family val="1"/>
      </rPr>
      <t>(in Baht)</t>
    </r>
  </si>
  <si>
    <t xml:space="preserve">Net cash from (used in) financing activities  </t>
  </si>
  <si>
    <t>Loss (gain) on disposal of  building and equipment</t>
  </si>
  <si>
    <t>Proceeds from short-term borrowings from other parties</t>
  </si>
  <si>
    <t>Transfer from investment properties to property, plant and equipment</t>
  </si>
  <si>
    <t xml:space="preserve">Payable for acquisition of investment properties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</si>
</sst>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-* #,##0.00_-;\-* #,##0.00_-;_-* &quot;-&quot;??_-;_-@_-"/>
    <numFmt numFmtId="165" formatCode="#,##0.00\ ;\(#,##0.00\)"/>
    <numFmt numFmtId="166" formatCode="#,##0;\(#,##0\)"/>
    <numFmt numFmtId="167" formatCode="\$#,##0.00;\(\$#,##0.00\)"/>
    <numFmt numFmtId="168" formatCode="\$#,##0;\(\$#,##0\)"/>
    <numFmt numFmtId="169" formatCode="_(* #,##0.0000_);_(* \(#,##0.0000\);_(* &quot;-&quot;????_);_(@_)"/>
    <numFmt numFmtId="170" formatCode="\-"/>
    <numFmt numFmtId="171" formatCode="_(* #,##0_);_(* \(#,##0\);_(* &quot;-&quot;??_);_(@_)"/>
    <numFmt numFmtId="172" formatCode="_(* #,##0_);_(* \(#,##0\);_(* &quot;-&quot;????_);_(@_)"/>
    <numFmt numFmtId="173" formatCode="_(* #,##0_);_(* \(#,##0\);_(* &quot;-&quot;?????_);_(@_)"/>
    <numFmt numFmtId="174" formatCode="* #,##0_);* \(#,##0\);&quot;-&quot;??_);@"/>
    <numFmt numFmtId="175" formatCode="_ * #,##0.00_ ;_ * \-#,##0.00_ ;_ * &quot;-&quot;??_ ;_ @_ "/>
    <numFmt numFmtId="176" formatCode="* \(#,##0\);* #,##0_);&quot;-&quot;??_);@"/>
    <numFmt numFmtId="177" formatCode="_(* #,##0_);_(* \(#,##0\);_(* &quot;-&quot;???_);_(@_)"/>
    <numFmt numFmtId="178" formatCode="0.00_)"/>
    <numFmt numFmtId="179" formatCode="0%_);\(0%\)"/>
    <numFmt numFmtId="180" formatCode="#,##0\ ;\(#,##0\)"/>
  </numFmts>
  <fonts count="76">
    <font>
      <sz val="14"/>
      <name val="Angsana New"/>
      <family val="1"/>
      <charset val="222"/>
    </font>
    <font>
      <sz val="11"/>
      <color theme="1"/>
      <name val="Calibri"/>
      <family val="2"/>
      <scheme val="minor"/>
    </font>
    <font>
      <sz val="10"/>
      <name val="ApFont"/>
    </font>
    <font>
      <sz val="10"/>
      <name val="Times New Roman"/>
      <family val="1"/>
    </font>
    <font>
      <sz val="14"/>
      <name val="Cordia New"/>
      <family val="2"/>
    </font>
    <font>
      <sz val="14"/>
      <name val="AngsanaUPC"/>
      <family val="1"/>
    </font>
    <font>
      <sz val="10"/>
      <name val="Arial"/>
      <family val="2"/>
    </font>
    <font>
      <sz val="14"/>
      <name val="Angsana New"/>
      <family val="1"/>
      <charset val="222"/>
    </font>
    <font>
      <b/>
      <sz val="10"/>
      <name val="Times New Roman"/>
      <family val="1"/>
    </font>
    <font>
      <sz val="8"/>
      <name val="Times New Roman"/>
      <family val="1"/>
    </font>
    <font>
      <sz val="14"/>
      <name val="AngsanaUPC"/>
      <family val="1"/>
    </font>
    <font>
      <sz val="7"/>
      <name val="Small Fonts"/>
      <family val="2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Angsana New"/>
      <family val="1"/>
    </font>
    <font>
      <sz val="10"/>
      <name val="Angsana New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u/>
      <sz val="11"/>
      <name val="Times New Roman"/>
      <family val="1"/>
    </font>
    <font>
      <i/>
      <sz val="10"/>
      <name val="Times New Roman"/>
      <family val="1"/>
    </font>
    <font>
      <i/>
      <sz val="8"/>
      <name val="Times New Roman"/>
      <family val="1"/>
    </font>
    <font>
      <sz val="11"/>
      <name val="Angsana New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</font>
    <font>
      <b/>
      <sz val="11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4"/>
      <color theme="1"/>
      <name val="Angsana New"/>
      <family val="1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4"/>
      <name val="AngsanaUPC"/>
      <family val="1"/>
      <charset val="222"/>
    </font>
    <font>
      <sz val="11"/>
      <color indexed="20"/>
      <name val="Calibri"/>
      <family val="2"/>
    </font>
    <font>
      <b/>
      <sz val="11"/>
      <color indexed="10"/>
      <name val="Calibri"/>
      <family val="2"/>
    </font>
    <font>
      <b/>
      <sz val="11"/>
      <color indexed="9"/>
      <name val="Calibri"/>
      <family val="2"/>
    </font>
    <font>
      <sz val="12"/>
      <name val="Tms Rmn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sz val="11"/>
      <color indexed="19"/>
      <name val="Calibri"/>
      <family val="2"/>
    </font>
    <font>
      <b/>
      <i/>
      <sz val="16"/>
      <name val="Helv"/>
      <charset val="222"/>
    </font>
    <font>
      <b/>
      <sz val="11"/>
      <color indexed="63"/>
      <name val="Calibri"/>
      <family val="2"/>
    </font>
    <font>
      <sz val="11"/>
      <color indexed="8"/>
      <name val="Times New Roman"/>
      <family val="1"/>
    </font>
    <font>
      <b/>
      <sz val="18"/>
      <color indexed="62"/>
      <name val="Cambria"/>
      <family val="2"/>
    </font>
    <font>
      <b/>
      <sz val="24"/>
      <name val="AngsanaUPC"/>
      <family val="1"/>
      <charset val="222"/>
    </font>
    <font>
      <u/>
      <sz val="14"/>
      <color indexed="12"/>
      <name val="CordiaUPC"/>
      <family val="2"/>
      <charset val="222"/>
    </font>
    <font>
      <u/>
      <sz val="14"/>
      <color indexed="36"/>
      <name val="CordiaUPC"/>
      <family val="2"/>
      <charset val="222"/>
    </font>
    <font>
      <sz val="12"/>
      <name val="นูลมรผ"/>
    </font>
    <font>
      <sz val="14"/>
      <name val="CordiaUPC"/>
      <family val="2"/>
      <charset val="222"/>
    </font>
    <font>
      <b/>
      <sz val="16"/>
      <name val="AngsanaUPC"/>
      <family val="1"/>
      <charset val="22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i/>
      <sz val="14"/>
      <name val="Times New Roman"/>
      <family val="1"/>
    </font>
    <font>
      <sz val="10"/>
      <color theme="1"/>
      <name val="Times New Roman"/>
      <family val="1"/>
    </font>
    <font>
      <i/>
      <sz val="15"/>
      <name val="Angsana New"/>
      <family val="1"/>
    </font>
    <font>
      <b/>
      <sz val="11"/>
      <color rgb="FF000000"/>
      <name val="Times New Roman"/>
      <family val="1"/>
    </font>
    <font>
      <b/>
      <i/>
      <sz val="11"/>
      <color rgb="FF000000"/>
      <name val="Times New Roman"/>
      <family val="1"/>
    </font>
    <font>
      <sz val="14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5"/>
      </patternFill>
    </fill>
  </fills>
  <borders count="2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220">
    <xf numFmtId="0" fontId="0" fillId="0" borderId="0"/>
    <xf numFmtId="4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" fontId="2" fillId="0" borderId="0" applyFont="0" applyFill="0" applyBorder="0" applyAlignment="0" applyProtection="0"/>
    <xf numFmtId="43" fontId="6" fillId="0" borderId="0" applyFont="0" applyFill="0" applyBorder="0" applyAlignment="0" applyProtection="0"/>
    <xf numFmtId="175" fontId="3" fillId="0" borderId="0" applyFont="0" applyFill="0" applyBorder="0" applyAlignment="0" applyProtection="0"/>
    <xf numFmtId="4" fontId="2" fillId="0" borderId="0" applyFont="0" applyFill="0" applyBorder="0" applyAlignment="0" applyProtection="0"/>
    <xf numFmtId="4" fontId="2" fillId="0" borderId="0" applyFont="0" applyFill="0" applyBorder="0" applyAlignment="0" applyProtection="0"/>
    <xf numFmtId="166" fontId="3" fillId="0" borderId="0"/>
    <xf numFmtId="176" fontId="3" fillId="0" borderId="0" applyFill="0" applyBorder="0" applyProtection="0"/>
    <xf numFmtId="176" fontId="3" fillId="0" borderId="1" applyFill="0" applyProtection="0"/>
    <xf numFmtId="176" fontId="3" fillId="0" borderId="2" applyFill="0" applyProtection="0"/>
    <xf numFmtId="167" fontId="3" fillId="0" borderId="0"/>
    <xf numFmtId="174" fontId="3" fillId="0" borderId="0" applyFill="0" applyBorder="0" applyProtection="0"/>
    <xf numFmtId="174" fontId="3" fillId="0" borderId="1" applyFill="0" applyProtection="0"/>
    <xf numFmtId="174" fontId="3" fillId="0" borderId="2" applyFill="0" applyProtection="0"/>
    <xf numFmtId="168" fontId="3" fillId="0" borderId="0"/>
    <xf numFmtId="37" fontId="11" fillId="0" borderId="0"/>
    <xf numFmtId="0" fontId="7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9" fillId="0" borderId="0"/>
    <xf numFmtId="0" fontId="4" fillId="0" borderId="0"/>
    <xf numFmtId="4" fontId="2" fillId="0" borderId="0" applyFont="0" applyFill="0" applyBorder="0" applyAlignment="0" applyProtection="0"/>
    <xf numFmtId="0" fontId="6" fillId="0" borderId="0"/>
    <xf numFmtId="175" fontId="3" fillId="0" borderId="0" applyFont="0" applyFill="0" applyBorder="0" applyAlignment="0" applyProtection="0"/>
    <xf numFmtId="4" fontId="2" fillId="0" borderId="0" applyFont="0" applyFill="0" applyBorder="0" applyAlignment="0" applyProtection="0"/>
    <xf numFmtId="43" fontId="37" fillId="0" borderId="0" applyFont="0" applyFill="0" applyBorder="0" applyAlignment="0" applyProtection="0"/>
    <xf numFmtId="0" fontId="5" fillId="0" borderId="0"/>
    <xf numFmtId="0" fontId="6" fillId="0" borderId="0"/>
    <xf numFmtId="0" fontId="6" fillId="0" borderId="0"/>
    <xf numFmtId="9" fontId="3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0" fontId="37" fillId="3" borderId="0" applyNumberFormat="0" applyBorder="0" applyAlignment="0" applyProtection="0"/>
    <xf numFmtId="0" fontId="37" fillId="4" borderId="0" applyNumberFormat="0" applyBorder="0" applyAlignment="0" applyProtection="0"/>
    <xf numFmtId="0" fontId="37" fillId="5" borderId="0" applyNumberFormat="0" applyBorder="0" applyAlignment="0" applyProtection="0"/>
    <xf numFmtId="0" fontId="37" fillId="6" borderId="0" applyNumberFormat="0" applyBorder="0" applyAlignment="0" applyProtection="0"/>
    <xf numFmtId="0" fontId="37" fillId="7" borderId="0" applyNumberFormat="0" applyBorder="0" applyAlignment="0" applyProtection="0"/>
    <xf numFmtId="0" fontId="37" fillId="5" borderId="0" applyNumberFormat="0" applyBorder="0" applyAlignment="0" applyProtection="0"/>
    <xf numFmtId="0" fontId="37" fillId="7" borderId="0" applyNumberFormat="0" applyBorder="0" applyAlignment="0" applyProtection="0"/>
    <xf numFmtId="0" fontId="37" fillId="4" borderId="0" applyNumberFormat="0" applyBorder="0" applyAlignment="0" applyProtection="0"/>
    <xf numFmtId="0" fontId="37" fillId="8" borderId="0" applyNumberFormat="0" applyBorder="0" applyAlignment="0" applyProtection="0"/>
    <xf numFmtId="0" fontId="37" fillId="9" borderId="0" applyNumberFormat="0" applyBorder="0" applyAlignment="0" applyProtection="0"/>
    <xf numFmtId="0" fontId="37" fillId="7" borderId="0" applyNumberFormat="0" applyBorder="0" applyAlignment="0" applyProtection="0"/>
    <xf numFmtId="0" fontId="37" fillId="5" borderId="0" applyNumberFormat="0" applyBorder="0" applyAlignment="0" applyProtection="0"/>
    <xf numFmtId="0" fontId="38" fillId="7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9" borderId="0" applyNumberFormat="0" applyBorder="0" applyAlignment="0" applyProtection="0"/>
    <xf numFmtId="0" fontId="38" fillId="7" borderId="0" applyNumberFormat="0" applyBorder="0" applyAlignment="0" applyProtection="0"/>
    <xf numFmtId="0" fontId="38" fillId="4" borderId="0" applyNumberFormat="0" applyBorder="0" applyAlignment="0" applyProtection="0"/>
    <xf numFmtId="9" fontId="39" fillId="0" borderId="0"/>
    <xf numFmtId="0" fontId="38" fillId="12" borderId="0" applyNumberFormat="0" applyBorder="0" applyAlignment="0" applyProtection="0"/>
    <xf numFmtId="0" fontId="38" fillId="10" borderId="0" applyNumberFormat="0" applyBorder="0" applyAlignment="0" applyProtection="0"/>
    <xf numFmtId="0" fontId="38" fillId="11" borderId="0" applyNumberFormat="0" applyBorder="0" applyAlignment="0" applyProtection="0"/>
    <xf numFmtId="0" fontId="38" fillId="13" borderId="0" applyNumberFormat="0" applyBorder="0" applyAlignment="0" applyProtection="0"/>
    <xf numFmtId="0" fontId="38" fillId="14" borderId="0" applyNumberFormat="0" applyBorder="0" applyAlignment="0" applyProtection="0"/>
    <xf numFmtId="0" fontId="38" fillId="15" borderId="0" applyNumberFormat="0" applyBorder="0" applyAlignment="0" applyProtection="0"/>
    <xf numFmtId="0" fontId="40" fillId="16" borderId="0" applyNumberFormat="0" applyBorder="0" applyAlignment="0" applyProtection="0"/>
    <xf numFmtId="0" fontId="41" fillId="17" borderId="10" applyNumberFormat="0" applyAlignment="0" applyProtection="0"/>
    <xf numFmtId="0" fontId="42" fillId="18" borderId="11" applyNumberFormat="0" applyAlignment="0" applyProtection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7" borderId="0" applyNumberFormat="0" applyBorder="0" applyAlignment="0" applyProtection="0"/>
    <xf numFmtId="38" fontId="46" fillId="19" borderId="0" applyNumberFormat="0" applyBorder="0" applyAlignment="0" applyProtection="0"/>
    <xf numFmtId="0" fontId="47" fillId="0" borderId="12" applyNumberFormat="0" applyAlignment="0" applyProtection="0">
      <alignment horizontal="left" vertical="center"/>
    </xf>
    <xf numFmtId="0" fontId="47" fillId="0" borderId="4">
      <alignment horizontal="left" vertical="center"/>
    </xf>
    <xf numFmtId="14" fontId="34" fillId="20" borderId="13">
      <alignment horizontal="center" vertical="center" wrapText="1"/>
    </xf>
    <xf numFmtId="0" fontId="48" fillId="0" borderId="14" applyNumberFormat="0" applyFill="0" applyAlignment="0" applyProtection="0"/>
    <xf numFmtId="0" fontId="49" fillId="0" borderId="15" applyNumberFormat="0" applyFill="0" applyAlignment="0" applyProtection="0"/>
    <xf numFmtId="0" fontId="50" fillId="0" borderId="16" applyNumberFormat="0" applyFill="0" applyAlignment="0" applyProtection="0"/>
    <xf numFmtId="0" fontId="50" fillId="0" borderId="0" applyNumberFormat="0" applyFill="0" applyBorder="0" applyAlignment="0" applyProtection="0"/>
    <xf numFmtId="14" fontId="34" fillId="20" borderId="13">
      <alignment horizontal="center" vertical="center" wrapText="1"/>
    </xf>
    <xf numFmtId="10" fontId="46" fillId="21" borderId="9" applyNumberFormat="0" applyBorder="0" applyAlignment="0" applyProtection="0"/>
    <xf numFmtId="0" fontId="51" fillId="8" borderId="10" applyNumberFormat="0" applyAlignment="0" applyProtection="0"/>
    <xf numFmtId="0" fontId="51" fillId="8" borderId="10" applyNumberFormat="0" applyAlignment="0" applyProtection="0"/>
    <xf numFmtId="0" fontId="51" fillId="8" borderId="10" applyNumberFormat="0" applyAlignment="0" applyProtection="0"/>
    <xf numFmtId="0" fontId="52" fillId="0" borderId="17" applyNumberFormat="0" applyFill="0" applyAlignment="0" applyProtection="0"/>
    <xf numFmtId="0" fontId="53" fillId="8" borderId="0" applyNumberFormat="0" applyBorder="0" applyAlignment="0" applyProtection="0"/>
    <xf numFmtId="178" fontId="54" fillId="0" borderId="0"/>
    <xf numFmtId="0" fontId="1" fillId="0" borderId="0"/>
    <xf numFmtId="0" fontId="1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6" fillId="0" borderId="0"/>
    <xf numFmtId="0" fontId="26" fillId="0" borderId="0"/>
    <xf numFmtId="0" fontId="26" fillId="0" borderId="0"/>
    <xf numFmtId="0" fontId="6" fillId="5" borderId="18" applyNumberFormat="0" applyFont="0" applyAlignment="0" applyProtection="0"/>
    <xf numFmtId="0" fontId="55" fillId="17" borderId="19" applyNumberFormat="0" applyAlignment="0" applyProtection="0"/>
    <xf numFmtId="40" fontId="56" fillId="22" borderId="0">
      <alignment horizontal="right"/>
    </xf>
    <xf numFmtId="179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10" fontId="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" fontId="6" fillId="0" borderId="8" applyNumberFormat="0" applyFill="0" applyAlignment="0" applyProtection="0">
      <alignment horizontal="center" vertical="center"/>
    </xf>
    <xf numFmtId="1" fontId="6" fillId="0" borderId="8" applyNumberFormat="0" applyFill="0" applyAlignment="0" applyProtection="0">
      <alignment horizontal="center" vertical="center"/>
    </xf>
    <xf numFmtId="1" fontId="6" fillId="0" borderId="8" applyNumberFormat="0" applyFill="0" applyAlignment="0" applyProtection="0">
      <alignment horizontal="center" vertical="center"/>
    </xf>
    <xf numFmtId="0" fontId="36" fillId="0" borderId="0" applyFill="0" applyBorder="0" applyProtection="0">
      <alignment horizontal="left" vertical="top"/>
    </xf>
    <xf numFmtId="0" fontId="57" fillId="0" borderId="0" applyNumberFormat="0" applyFill="0" applyBorder="0" applyAlignment="0" applyProtection="0"/>
    <xf numFmtId="3" fontId="58" fillId="0" borderId="20">
      <alignment horizontal="center"/>
    </xf>
    <xf numFmtId="0" fontId="52" fillId="0" borderId="0" applyNumberFormat="0" applyFill="0" applyBorder="0" applyAlignment="0" applyProtection="0"/>
    <xf numFmtId="43" fontId="4" fillId="0" borderId="0" applyFont="0" applyFill="0" applyBorder="0" applyAlignment="0" applyProtection="0"/>
    <xf numFmtId="0" fontId="59" fillId="0" borderId="0" applyNumberFormat="0" applyFill="0" applyBorder="0" applyAlignment="0" applyProtection="0">
      <alignment vertical="top"/>
      <protection locked="0"/>
    </xf>
    <xf numFmtId="0" fontId="60" fillId="0" borderId="0" applyNumberFormat="0" applyFill="0" applyBorder="0" applyAlignment="0" applyProtection="0">
      <alignment vertical="top"/>
      <protection locked="0"/>
    </xf>
    <xf numFmtId="9" fontId="61" fillId="0" borderId="0" applyFont="0" applyFill="0" applyBorder="0" applyAlignment="0" applyProtection="0"/>
    <xf numFmtId="0" fontId="62" fillId="0" borderId="0"/>
    <xf numFmtId="0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61" fillId="0" borderId="0" applyFont="0" applyFill="0" applyBorder="0" applyAlignment="0" applyProtection="0"/>
    <xf numFmtId="0" fontId="61" fillId="0" borderId="0"/>
    <xf numFmtId="0" fontId="5" fillId="0" borderId="0"/>
    <xf numFmtId="0" fontId="5" fillId="0" borderId="0"/>
    <xf numFmtId="0" fontId="6" fillId="0" borderId="0"/>
    <xf numFmtId="37" fontId="6" fillId="0" borderId="0"/>
    <xf numFmtId="1" fontId="63" fillId="0" borderId="0" applyFill="0" applyBorder="0" applyProtection="0">
      <alignment horizontal="center"/>
    </xf>
    <xf numFmtId="4" fontId="64" fillId="8" borderId="21" applyNumberFormat="0" applyProtection="0">
      <alignment vertical="center"/>
    </xf>
    <xf numFmtId="4" fontId="65" fillId="2" borderId="21" applyNumberFormat="0" applyProtection="0">
      <alignment vertical="center"/>
    </xf>
    <xf numFmtId="4" fontId="64" fillId="2" borderId="21" applyNumberFormat="0" applyProtection="0">
      <alignment horizontal="left" vertical="center" indent="1"/>
    </xf>
    <xf numFmtId="0" fontId="64" fillId="2" borderId="21" applyNumberFormat="0" applyProtection="0">
      <alignment horizontal="left" vertical="top" indent="1"/>
    </xf>
    <xf numFmtId="4" fontId="64" fillId="23" borderId="0" applyNumberFormat="0" applyProtection="0">
      <alignment horizontal="left" vertical="center" indent="1"/>
    </xf>
    <xf numFmtId="4" fontId="66" fillId="9" borderId="21" applyNumberFormat="0" applyProtection="0">
      <alignment horizontal="right" vertical="center"/>
    </xf>
    <xf numFmtId="4" fontId="66" fillId="4" borderId="21" applyNumberFormat="0" applyProtection="0">
      <alignment horizontal="right" vertical="center"/>
    </xf>
    <xf numFmtId="4" fontId="66" fillId="15" borderId="21" applyNumberFormat="0" applyProtection="0">
      <alignment horizontal="right" vertical="center"/>
    </xf>
    <xf numFmtId="4" fontId="66" fillId="11" borderId="21" applyNumberFormat="0" applyProtection="0">
      <alignment horizontal="right" vertical="center"/>
    </xf>
    <xf numFmtId="4" fontId="66" fillId="24" borderId="21" applyNumberFormat="0" applyProtection="0">
      <alignment horizontal="right" vertical="center"/>
    </xf>
    <xf numFmtId="4" fontId="66" fillId="10" borderId="21" applyNumberFormat="0" applyProtection="0">
      <alignment horizontal="right" vertical="center"/>
    </xf>
    <xf numFmtId="4" fontId="66" fillId="25" borderId="21" applyNumberFormat="0" applyProtection="0">
      <alignment horizontal="right" vertical="center"/>
    </xf>
    <xf numFmtId="4" fontId="66" fillId="26" borderId="21" applyNumberFormat="0" applyProtection="0">
      <alignment horizontal="right" vertical="center"/>
    </xf>
    <xf numFmtId="4" fontId="66" fillId="27" borderId="21" applyNumberFormat="0" applyProtection="0">
      <alignment horizontal="right" vertical="center"/>
    </xf>
    <xf numFmtId="4" fontId="64" fillId="28" borderId="22" applyNumberFormat="0" applyProtection="0">
      <alignment horizontal="left" vertical="center" indent="1"/>
    </xf>
    <xf numFmtId="4" fontId="66" fillId="29" borderId="0" applyNumberFormat="0" applyProtection="0">
      <alignment horizontal="left" vertical="center" indent="1"/>
    </xf>
    <xf numFmtId="4" fontId="67" fillId="30" borderId="0" applyNumberFormat="0" applyProtection="0">
      <alignment horizontal="left" vertical="center" indent="1"/>
    </xf>
    <xf numFmtId="4" fontId="66" fillId="31" borderId="21" applyNumberFormat="0" applyProtection="0">
      <alignment horizontal="right" vertical="center"/>
    </xf>
    <xf numFmtId="4" fontId="66" fillId="29" borderId="0" applyNumberFormat="0" applyProtection="0">
      <alignment horizontal="left" vertical="center" indent="1"/>
    </xf>
    <xf numFmtId="4" fontId="66" fillId="23" borderId="0" applyNumberFormat="0" applyProtection="0">
      <alignment horizontal="left" vertical="center" indent="1"/>
    </xf>
    <xf numFmtId="0" fontId="6" fillId="30" borderId="21" applyNumberFormat="0" applyProtection="0">
      <alignment horizontal="left" vertical="center" indent="1"/>
    </xf>
    <xf numFmtId="0" fontId="6" fillId="30" borderId="21" applyNumberFormat="0" applyProtection="0">
      <alignment horizontal="left" vertical="top" indent="1"/>
    </xf>
    <xf numFmtId="0" fontId="6" fillId="23" borderId="21" applyNumberFormat="0" applyProtection="0">
      <alignment horizontal="left" vertical="center" indent="1"/>
    </xf>
    <xf numFmtId="0" fontId="6" fillId="23" borderId="21" applyNumberFormat="0" applyProtection="0">
      <alignment horizontal="left" vertical="top" indent="1"/>
    </xf>
    <xf numFmtId="0" fontId="6" fillId="32" borderId="21" applyNumberFormat="0" applyProtection="0">
      <alignment horizontal="left" vertical="center" indent="1"/>
    </xf>
    <xf numFmtId="0" fontId="6" fillId="32" borderId="21" applyNumberFormat="0" applyProtection="0">
      <alignment horizontal="left" vertical="top" indent="1"/>
    </xf>
    <xf numFmtId="0" fontId="6" fillId="33" borderId="21" applyNumberFormat="0" applyProtection="0">
      <alignment horizontal="left" vertical="center" indent="1"/>
    </xf>
    <xf numFmtId="0" fontId="6" fillId="33" borderId="21" applyNumberFormat="0" applyProtection="0">
      <alignment horizontal="left" vertical="top" indent="1"/>
    </xf>
    <xf numFmtId="4" fontId="66" fillId="21" borderId="21" applyNumberFormat="0" applyProtection="0">
      <alignment vertical="center"/>
    </xf>
    <xf numFmtId="4" fontId="68" fillId="21" borderId="21" applyNumberFormat="0" applyProtection="0">
      <alignment vertical="center"/>
    </xf>
    <xf numFmtId="4" fontId="66" fillId="21" borderId="21" applyNumberFormat="0" applyProtection="0">
      <alignment horizontal="left" vertical="center" indent="1"/>
    </xf>
    <xf numFmtId="0" fontId="66" fillId="21" borderId="21" applyNumberFormat="0" applyProtection="0">
      <alignment horizontal="left" vertical="top" indent="1"/>
    </xf>
    <xf numFmtId="4" fontId="66" fillId="29" borderId="21" applyNumberFormat="0" applyProtection="0">
      <alignment horizontal="right" vertical="center"/>
    </xf>
    <xf numFmtId="4" fontId="68" fillId="29" borderId="21" applyNumberFormat="0" applyProtection="0">
      <alignment horizontal="right" vertical="center"/>
    </xf>
    <xf numFmtId="4" fontId="66" fillId="31" borderId="21" applyNumberFormat="0" applyProtection="0">
      <alignment horizontal="left" vertical="center" indent="1"/>
    </xf>
    <xf numFmtId="0" fontId="66" fillId="23" borderId="21" applyNumberFormat="0" applyProtection="0">
      <alignment horizontal="left" vertical="top" indent="1"/>
    </xf>
    <xf numFmtId="4" fontId="69" fillId="34" borderId="0" applyNumberFormat="0" applyProtection="0">
      <alignment horizontal="left" vertical="center" indent="1"/>
    </xf>
    <xf numFmtId="4" fontId="35" fillId="29" borderId="21" applyNumberFormat="0" applyProtection="0">
      <alignment horizontal="right" vertical="center"/>
    </xf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6" fillId="0" borderId="0"/>
    <xf numFmtId="0" fontId="6" fillId="0" borderId="0"/>
    <xf numFmtId="164" fontId="29" fillId="0" borderId="0" applyFont="0" applyFill="0" applyBorder="0" applyAlignment="0" applyProtection="0"/>
    <xf numFmtId="0" fontId="29" fillId="0" borderId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175" fontId="3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5" fillId="0" borderId="0"/>
    <xf numFmtId="0" fontId="6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9" fontId="29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26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6" fillId="0" borderId="0"/>
    <xf numFmtId="0" fontId="6" fillId="0" borderId="0"/>
    <xf numFmtId="0" fontId="4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90">
    <xf numFmtId="0" fontId="0" fillId="0" borderId="0" xfId="0"/>
    <xf numFmtId="41" fontId="18" fillId="0" borderId="0" xfId="4" applyNumberFormat="1" applyFont="1" applyFill="1" applyAlignment="1">
      <alignment vertical="center"/>
    </xf>
    <xf numFmtId="41" fontId="18" fillId="0" borderId="0" xfId="4" applyNumberFormat="1" applyFont="1" applyFill="1" applyBorder="1" applyAlignment="1">
      <alignment vertical="center"/>
    </xf>
    <xf numFmtId="37" fontId="18" fillId="0" borderId="0" xfId="10" applyNumberFormat="1" applyFont="1" applyFill="1" applyBorder="1" applyAlignment="1">
      <alignment vertical="center"/>
    </xf>
    <xf numFmtId="41" fontId="17" fillId="0" borderId="1" xfId="4" applyNumberFormat="1" applyFont="1" applyFill="1" applyBorder="1" applyAlignment="1">
      <alignment vertical="center"/>
    </xf>
    <xf numFmtId="37" fontId="18" fillId="0" borderId="0" xfId="1" applyNumberFormat="1" applyFont="1" applyFill="1" applyBorder="1" applyAlignment="1">
      <alignment horizontal="right" vertical="center"/>
    </xf>
    <xf numFmtId="3" fontId="18" fillId="0" borderId="0" xfId="1" applyNumberFormat="1" applyFont="1" applyFill="1" applyAlignment="1">
      <alignment vertical="center"/>
    </xf>
    <xf numFmtId="3" fontId="17" fillId="0" borderId="0" xfId="1" applyNumberFormat="1" applyFont="1" applyFill="1" applyAlignment="1">
      <alignment vertical="center"/>
    </xf>
    <xf numFmtId="172" fontId="18" fillId="0" borderId="0" xfId="1" applyNumberFormat="1" applyFont="1" applyFill="1" applyAlignment="1">
      <alignment horizontal="center" vertical="center"/>
    </xf>
    <xf numFmtId="172" fontId="18" fillId="0" borderId="0" xfId="1" applyNumberFormat="1" applyFont="1" applyFill="1" applyBorder="1" applyAlignment="1">
      <alignment horizontal="right" vertical="center"/>
    </xf>
    <xf numFmtId="172" fontId="18" fillId="0" borderId="0" xfId="1" applyNumberFormat="1" applyFont="1" applyFill="1" applyAlignment="1">
      <alignment horizontal="right" vertical="center"/>
    </xf>
    <xf numFmtId="171" fontId="24" fillId="0" borderId="0" xfId="2" applyNumberFormat="1" applyFont="1" applyFill="1" applyAlignment="1">
      <alignment horizontal="center" vertical="center"/>
    </xf>
    <xf numFmtId="0" fontId="18" fillId="0" borderId="0" xfId="1" applyNumberFormat="1" applyFont="1" applyFill="1" applyBorder="1" applyAlignment="1">
      <alignment horizontal="justify"/>
    </xf>
    <xf numFmtId="0" fontId="30" fillId="0" borderId="0" xfId="1" applyNumberFormat="1" applyFont="1" applyFill="1" applyBorder="1" applyAlignment="1">
      <alignment horizontal="justify"/>
    </xf>
    <xf numFmtId="41" fontId="31" fillId="0" borderId="0" xfId="2" applyNumberFormat="1" applyFont="1" applyFill="1" applyBorder="1" applyAlignment="1"/>
    <xf numFmtId="41" fontId="31" fillId="0" borderId="0" xfId="2" applyNumberFormat="1" applyFont="1" applyFill="1" applyBorder="1" applyAlignment="1">
      <alignment horizontal="right"/>
    </xf>
    <xf numFmtId="41" fontId="31" fillId="0" borderId="0" xfId="2" applyNumberFormat="1" applyFont="1" applyFill="1" applyAlignment="1">
      <alignment horizontal="center"/>
    </xf>
    <xf numFmtId="41" fontId="17" fillId="0" borderId="2" xfId="1" applyNumberFormat="1" applyFont="1" applyFill="1" applyBorder="1" applyAlignment="1">
      <alignment horizontal="right"/>
    </xf>
    <xf numFmtId="173" fontId="17" fillId="0" borderId="0" xfId="1" applyNumberFormat="1" applyFont="1" applyFill="1" applyBorder="1" applyAlignment="1">
      <alignment horizontal="right"/>
    </xf>
    <xf numFmtId="171" fontId="28" fillId="0" borderId="0" xfId="2" applyNumberFormat="1" applyFont="1" applyFill="1" applyAlignment="1"/>
    <xf numFmtId="173" fontId="17" fillId="0" borderId="0" xfId="1" applyNumberFormat="1" applyFont="1" applyFill="1" applyAlignment="1">
      <alignment horizontal="right"/>
    </xf>
    <xf numFmtId="173" fontId="18" fillId="0" borderId="0" xfId="1" applyNumberFormat="1" applyFont="1" applyFill="1" applyBorder="1" applyAlignment="1">
      <alignment horizontal="right"/>
    </xf>
    <xf numFmtId="41" fontId="28" fillId="0" borderId="0" xfId="2" applyNumberFormat="1" applyFont="1" applyFill="1" applyBorder="1" applyAlignment="1"/>
    <xf numFmtId="41" fontId="17" fillId="0" borderId="0" xfId="1" applyNumberFormat="1" applyFont="1" applyFill="1" applyBorder="1" applyAlignment="1">
      <alignment horizontal="right" indent="2"/>
    </xf>
    <xf numFmtId="170" fontId="18" fillId="0" borderId="0" xfId="1" applyNumberFormat="1" applyFont="1" applyFill="1" applyAlignment="1">
      <alignment horizontal="right" indent="2"/>
    </xf>
    <xf numFmtId="41" fontId="18" fillId="0" borderId="0" xfId="1" applyNumberFormat="1" applyFont="1" applyFill="1" applyBorder="1" applyAlignment="1">
      <alignment horizontal="right" indent="2"/>
    </xf>
    <xf numFmtId="41" fontId="17" fillId="0" borderId="2" xfId="1" applyNumberFormat="1" applyFont="1" applyFill="1" applyBorder="1" applyAlignment="1">
      <alignment horizontal="right" indent="2"/>
    </xf>
    <xf numFmtId="41" fontId="17" fillId="0" borderId="0" xfId="1" applyNumberFormat="1" applyFont="1" applyFill="1" applyAlignment="1">
      <alignment horizontal="right" indent="2"/>
    </xf>
    <xf numFmtId="43" fontId="18" fillId="0" borderId="0" xfId="1" applyNumberFormat="1" applyFont="1" applyFill="1" applyBorder="1" applyAlignment="1">
      <alignment horizontal="right" indent="2"/>
    </xf>
    <xf numFmtId="37" fontId="18" fillId="0" borderId="0" xfId="1" applyNumberFormat="1" applyFont="1" applyFill="1" applyBorder="1" applyAlignment="1">
      <alignment horizontal="right" indent="2"/>
    </xf>
    <xf numFmtId="171" fontId="24" fillId="0" borderId="0" xfId="2" applyNumberFormat="1" applyFont="1" applyFill="1" applyAlignment="1"/>
    <xf numFmtId="173" fontId="18" fillId="0" borderId="0" xfId="1" applyNumberFormat="1" applyFont="1" applyFill="1" applyAlignment="1">
      <alignment horizontal="right"/>
    </xf>
    <xf numFmtId="177" fontId="18" fillId="0" borderId="3" xfId="1" applyNumberFormat="1" applyFont="1" applyFill="1" applyBorder="1" applyAlignment="1">
      <alignment horizontal="center"/>
    </xf>
    <xf numFmtId="177" fontId="18" fillId="0" borderId="0" xfId="1" applyNumberFormat="1" applyFont="1" applyFill="1" applyBorder="1" applyAlignment="1">
      <alignment horizontal="center"/>
    </xf>
    <xf numFmtId="177" fontId="17" fillId="0" borderId="4" xfId="1" applyNumberFormat="1" applyFont="1" applyFill="1" applyBorder="1" applyAlignment="1">
      <alignment horizontal="center"/>
    </xf>
    <xf numFmtId="177" fontId="17" fillId="0" borderId="0" xfId="1" applyNumberFormat="1" applyFont="1" applyFill="1" applyBorder="1" applyAlignment="1">
      <alignment horizontal="right"/>
    </xf>
    <xf numFmtId="3" fontId="12" fillId="0" borderId="0" xfId="1" applyNumberFormat="1" applyFont="1" applyFill="1" applyAlignment="1">
      <alignment vertical="center"/>
    </xf>
    <xf numFmtId="171" fontId="30" fillId="0" borderId="0" xfId="1" applyNumberFormat="1" applyFont="1" applyFill="1" applyAlignment="1">
      <alignment horizontal="right"/>
    </xf>
    <xf numFmtId="171" fontId="18" fillId="0" borderId="0" xfId="1" applyNumberFormat="1" applyFont="1" applyFill="1" applyAlignment="1">
      <alignment horizontal="right"/>
    </xf>
    <xf numFmtId="171" fontId="18" fillId="0" borderId="0" xfId="1" applyNumberFormat="1" applyFont="1" applyFill="1" applyBorder="1" applyAlignment="1">
      <alignment horizontal="right"/>
    </xf>
    <xf numFmtId="171" fontId="30" fillId="0" borderId="0" xfId="1" applyNumberFormat="1" applyFont="1" applyFill="1" applyBorder="1" applyAlignment="1">
      <alignment horizontal="right"/>
    </xf>
    <xf numFmtId="171" fontId="18" fillId="0" borderId="0" xfId="1" applyNumberFormat="1" applyFont="1" applyFill="1" applyAlignment="1">
      <alignment horizontal="center"/>
    </xf>
    <xf numFmtId="171" fontId="18" fillId="0" borderId="3" xfId="1" applyNumberFormat="1" applyFont="1" applyFill="1" applyBorder="1" applyAlignment="1">
      <alignment horizontal="right"/>
    </xf>
    <xf numFmtId="171" fontId="30" fillId="0" borderId="3" xfId="1" applyNumberFormat="1" applyFont="1" applyFill="1" applyBorder="1" applyAlignment="1">
      <alignment horizontal="right"/>
    </xf>
    <xf numFmtId="171" fontId="17" fillId="0" borderId="0" xfId="1" applyNumberFormat="1" applyFont="1" applyFill="1" applyBorder="1" applyAlignment="1">
      <alignment horizontal="right"/>
    </xf>
    <xf numFmtId="171" fontId="3" fillId="0" borderId="0" xfId="1" applyNumberFormat="1" applyFont="1" applyFill="1" applyBorder="1" applyAlignment="1">
      <alignment horizontal="right" vertical="center"/>
    </xf>
    <xf numFmtId="171" fontId="17" fillId="0" borderId="0" xfId="1" applyNumberFormat="1" applyFont="1" applyFill="1" applyAlignment="1">
      <alignment horizontal="right"/>
    </xf>
    <xf numFmtId="171" fontId="24" fillId="0" borderId="0" xfId="2" applyNumberFormat="1" applyFont="1" applyFill="1" applyAlignment="1">
      <alignment vertical="center"/>
    </xf>
    <xf numFmtId="171" fontId="18" fillId="0" borderId="5" xfId="1" applyNumberFormat="1" applyFont="1" applyFill="1" applyBorder="1" applyAlignment="1">
      <alignment horizontal="right"/>
    </xf>
    <xf numFmtId="171" fontId="17" fillId="0" borderId="4" xfId="1" applyNumberFormat="1" applyFont="1" applyFill="1" applyBorder="1" applyAlignment="1">
      <alignment horizontal="right"/>
    </xf>
    <xf numFmtId="171" fontId="18" fillId="0" borderId="3" xfId="1" applyNumberFormat="1" applyFont="1" applyFill="1" applyBorder="1" applyAlignment="1">
      <alignment horizontal="right" indent="2"/>
    </xf>
    <xf numFmtId="171" fontId="18" fillId="0" borderId="0" xfId="1" applyNumberFormat="1" applyFont="1" applyFill="1" applyBorder="1" applyAlignment="1">
      <alignment horizontal="right" indent="2"/>
    </xf>
    <xf numFmtId="171" fontId="18" fillId="0" borderId="0" xfId="1" applyNumberFormat="1" applyFont="1" applyFill="1" applyAlignment="1"/>
    <xf numFmtId="171" fontId="17" fillId="0" borderId="0" xfId="1" applyNumberFormat="1" applyFont="1" applyFill="1" applyBorder="1" applyAlignment="1">
      <alignment horizontal="right" indent="2"/>
    </xf>
    <xf numFmtId="171" fontId="17" fillId="0" borderId="3" xfId="1" applyNumberFormat="1" applyFont="1" applyFill="1" applyBorder="1" applyAlignment="1">
      <alignment horizontal="right" indent="2"/>
    </xf>
    <xf numFmtId="171" fontId="17" fillId="0" borderId="2" xfId="1" applyNumberFormat="1" applyFont="1" applyFill="1" applyBorder="1" applyAlignment="1">
      <alignment horizontal="right" indent="2"/>
    </xf>
    <xf numFmtId="171" fontId="17" fillId="0" borderId="0" xfId="1" applyNumberFormat="1" applyFont="1" applyFill="1" applyAlignment="1">
      <alignment horizontal="right" indent="2"/>
    </xf>
    <xf numFmtId="171" fontId="28" fillId="0" borderId="0" xfId="2" applyNumberFormat="1" applyFont="1" applyFill="1" applyBorder="1" applyAlignment="1">
      <alignment horizontal="center"/>
    </xf>
    <xf numFmtId="171" fontId="17" fillId="0" borderId="2" xfId="1" applyNumberFormat="1" applyFont="1" applyFill="1" applyBorder="1" applyAlignment="1">
      <alignment horizontal="right"/>
    </xf>
    <xf numFmtId="171" fontId="28" fillId="0" borderId="0" xfId="2" applyNumberFormat="1" applyFont="1" applyFill="1" applyBorder="1" applyAlignment="1"/>
    <xf numFmtId="171" fontId="17" fillId="0" borderId="4" xfId="1" applyNumberFormat="1" applyFont="1" applyFill="1" applyBorder="1" applyAlignment="1">
      <alignment horizontal="right" indent="2"/>
    </xf>
    <xf numFmtId="171" fontId="18" fillId="0" borderId="0" xfId="1" applyNumberFormat="1" applyFont="1" applyFill="1" applyAlignment="1">
      <alignment horizontal="center" vertical="center"/>
    </xf>
    <xf numFmtId="171" fontId="18" fillId="0" borderId="0" xfId="1" applyNumberFormat="1" applyFont="1" applyFill="1" applyAlignment="1">
      <alignment horizontal="right" indent="2"/>
    </xf>
    <xf numFmtId="41" fontId="17" fillId="0" borderId="1" xfId="6" applyNumberFormat="1" applyFont="1" applyFill="1" applyBorder="1" applyAlignment="1">
      <alignment horizontal="center" vertical="center"/>
    </xf>
    <xf numFmtId="171" fontId="17" fillId="0" borderId="1" xfId="1" applyNumberFormat="1" applyFont="1" applyFill="1" applyBorder="1" applyAlignment="1">
      <alignment horizontal="center" vertical="center"/>
    </xf>
    <xf numFmtId="171" fontId="17" fillId="0" borderId="2" xfId="1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justify"/>
    </xf>
    <xf numFmtId="49" fontId="19" fillId="0" borderId="0" xfId="0" applyNumberFormat="1" applyFont="1" applyAlignment="1">
      <alignment horizontal="center"/>
    </xf>
    <xf numFmtId="171" fontId="18" fillId="0" borderId="0" xfId="0" applyNumberFormat="1" applyFont="1" applyAlignment="1">
      <alignment horizontal="right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171" fontId="17" fillId="0" borderId="0" xfId="0" applyNumberFormat="1" applyFont="1" applyAlignment="1">
      <alignment horizontal="right"/>
    </xf>
    <xf numFmtId="0" fontId="17" fillId="0" borderId="0" xfId="0" applyFont="1"/>
    <xf numFmtId="0" fontId="19" fillId="0" borderId="0" xfId="0" applyFont="1"/>
    <xf numFmtId="0" fontId="18" fillId="0" borderId="0" xfId="0" applyFont="1"/>
    <xf numFmtId="0" fontId="19" fillId="0" borderId="0" xfId="0" applyFont="1" applyAlignment="1">
      <alignment horizontal="center" vertical="center"/>
    </xf>
    <xf numFmtId="0" fontId="18" fillId="0" borderId="0" xfId="23" applyFont="1"/>
    <xf numFmtId="0" fontId="19" fillId="0" borderId="0" xfId="23" applyFont="1" applyAlignment="1">
      <alignment horizontal="center" vertical="center"/>
    </xf>
    <xf numFmtId="41" fontId="18" fillId="0" borderId="0" xfId="41" applyNumberFormat="1" applyFont="1" applyAlignment="1">
      <alignment horizontal="right" vertical="center"/>
    </xf>
    <xf numFmtId="0" fontId="18" fillId="0" borderId="0" xfId="27" applyFont="1"/>
    <xf numFmtId="0" fontId="18" fillId="0" borderId="0" xfId="23" applyFont="1" applyAlignment="1">
      <alignment horizontal="left"/>
    </xf>
    <xf numFmtId="171" fontId="17" fillId="0" borderId="1" xfId="1" applyNumberFormat="1" applyFont="1" applyFill="1" applyBorder="1" applyAlignment="1">
      <alignment horizontal="right"/>
    </xf>
    <xf numFmtId="171" fontId="18" fillId="0" borderId="1" xfId="1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7" fillId="0" borderId="0" xfId="43" applyFont="1"/>
    <xf numFmtId="0" fontId="17" fillId="0" borderId="0" xfId="0" applyFont="1" applyAlignment="1">
      <alignment horizontal="left"/>
    </xf>
    <xf numFmtId="0" fontId="18" fillId="0" borderId="0" xfId="43" applyFont="1"/>
    <xf numFmtId="0" fontId="3" fillId="0" borderId="0" xfId="43" applyFont="1" applyAlignment="1">
      <alignment vertical="center"/>
    </xf>
    <xf numFmtId="0" fontId="18" fillId="0" borderId="0" xfId="23" applyFont="1" applyAlignment="1">
      <alignment vertical="center"/>
    </xf>
    <xf numFmtId="41" fontId="17" fillId="0" borderId="0" xfId="41" applyNumberFormat="1" applyFont="1" applyAlignment="1">
      <alignment horizontal="right" vertical="center"/>
    </xf>
    <xf numFmtId="37" fontId="18" fillId="0" borderId="0" xfId="23" applyNumberFormat="1" applyFont="1" applyAlignment="1">
      <alignment horizontal="right" vertical="center"/>
    </xf>
    <xf numFmtId="37" fontId="17" fillId="0" borderId="0" xfId="23" applyNumberFormat="1" applyFont="1" applyAlignment="1">
      <alignment vertical="center"/>
    </xf>
    <xf numFmtId="37" fontId="16" fillId="0" borderId="0" xfId="23" applyNumberFormat="1" applyFont="1" applyAlignment="1">
      <alignment vertical="center"/>
    </xf>
    <xf numFmtId="37" fontId="18" fillId="0" borderId="0" xfId="23" applyNumberFormat="1" applyFont="1" applyAlignment="1">
      <alignment vertical="center"/>
    </xf>
    <xf numFmtId="41" fontId="18" fillId="0" borderId="0" xfId="23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41" fontId="18" fillId="0" borderId="1" xfId="41" applyNumberFormat="1" applyFont="1" applyBorder="1" applyAlignment="1">
      <alignment horizontal="right" vertical="center"/>
    </xf>
    <xf numFmtId="41" fontId="18" fillId="0" borderId="0" xfId="27" applyNumberFormat="1" applyFont="1" applyAlignment="1">
      <alignment vertical="center"/>
    </xf>
    <xf numFmtId="41" fontId="17" fillId="0" borderId="2" xfId="41" applyNumberFormat="1" applyFont="1" applyBorder="1" applyAlignment="1">
      <alignment horizontal="right" vertical="center"/>
    </xf>
    <xf numFmtId="169" fontId="18" fillId="0" borderId="0" xfId="23" applyNumberFormat="1" applyFont="1" applyAlignment="1">
      <alignment vertical="center"/>
    </xf>
    <xf numFmtId="0" fontId="18" fillId="0" borderId="0" xfId="43" applyFont="1" applyAlignment="1">
      <alignment vertical="center"/>
    </xf>
    <xf numFmtId="165" fontId="18" fillId="0" borderId="0" xfId="0" applyNumberFormat="1" applyFont="1" applyAlignment="1">
      <alignment vertical="center"/>
    </xf>
    <xf numFmtId="180" fontId="18" fillId="0" borderId="0" xfId="0" applyNumberFormat="1" applyFont="1"/>
    <xf numFmtId="171" fontId="18" fillId="0" borderId="0" xfId="0" applyNumberFormat="1" applyFont="1"/>
    <xf numFmtId="171" fontId="17" fillId="0" borderId="4" xfId="0" applyNumberFormat="1" applyFont="1" applyBorder="1"/>
    <xf numFmtId="171" fontId="17" fillId="0" borderId="0" xfId="0" applyNumberFormat="1" applyFont="1"/>
    <xf numFmtId="171" fontId="3" fillId="0" borderId="0" xfId="0" applyNumberFormat="1" applyFont="1" applyAlignment="1">
      <alignment vertical="center"/>
    </xf>
    <xf numFmtId="171" fontId="18" fillId="0" borderId="3" xfId="0" applyNumberFormat="1" applyFont="1" applyBorder="1"/>
    <xf numFmtId="37" fontId="17" fillId="0" borderId="0" xfId="0" applyNumberFormat="1" applyFont="1" applyAlignment="1">
      <alignment horizontal="right" vertical="center"/>
    </xf>
    <xf numFmtId="37" fontId="18" fillId="0" borderId="0" xfId="0" applyNumberFormat="1" applyFont="1" applyAlignment="1">
      <alignment horizontal="right" vertical="center"/>
    </xf>
    <xf numFmtId="43" fontId="17" fillId="0" borderId="0" xfId="0" applyNumberFormat="1" applyFont="1"/>
    <xf numFmtId="171" fontId="17" fillId="0" borderId="4" xfId="0" applyNumberFormat="1" applyFont="1" applyBorder="1" applyAlignment="1">
      <alignment horizontal="right"/>
    </xf>
    <xf numFmtId="0" fontId="9" fillId="0" borderId="0" xfId="0" applyFont="1" applyAlignment="1">
      <alignment vertical="center"/>
    </xf>
    <xf numFmtId="171" fontId="8" fillId="0" borderId="0" xfId="0" applyNumberFormat="1" applyFont="1" applyAlignment="1">
      <alignment horizontal="center" vertical="center"/>
    </xf>
    <xf numFmtId="171" fontId="3" fillId="0" borderId="0" xfId="43" applyNumberFormat="1" applyFont="1" applyAlignment="1">
      <alignment vertical="center"/>
    </xf>
    <xf numFmtId="171" fontId="17" fillId="0" borderId="3" xfId="0" applyNumberFormat="1" applyFont="1" applyBorder="1"/>
    <xf numFmtId="171" fontId="17" fillId="0" borderId="2" xfId="0" applyNumberFormat="1" applyFont="1" applyBorder="1" applyAlignment="1">
      <alignment horizontal="right"/>
    </xf>
    <xf numFmtId="37" fontId="18" fillId="0" borderId="0" xfId="0" applyNumberFormat="1" applyFont="1" applyAlignment="1">
      <alignment horizontal="right"/>
    </xf>
    <xf numFmtId="37" fontId="18" fillId="0" borderId="0" xfId="0" applyNumberFormat="1" applyFont="1"/>
    <xf numFmtId="0" fontId="33" fillId="0" borderId="0" xfId="0" applyFont="1" applyAlignment="1">
      <alignment vertical="center"/>
    </xf>
    <xf numFmtId="37" fontId="3" fillId="0" borderId="0" xfId="0" applyNumberFormat="1" applyFont="1" applyAlignment="1">
      <alignment vertical="center"/>
    </xf>
    <xf numFmtId="0" fontId="12" fillId="0" borderId="0" xfId="0" applyFont="1"/>
    <xf numFmtId="0" fontId="18" fillId="0" borderId="0" xfId="0" quotePrefix="1" applyFont="1" applyAlignment="1">
      <alignment horizontal="center"/>
    </xf>
    <xf numFmtId="171" fontId="18" fillId="0" borderId="0" xfId="0" applyNumberFormat="1" applyFont="1" applyAlignment="1">
      <alignment horizontal="center"/>
    </xf>
    <xf numFmtId="171" fontId="30" fillId="0" borderId="0" xfId="0" applyNumberFormat="1" applyFont="1" applyAlignment="1">
      <alignment horizontal="right"/>
    </xf>
    <xf numFmtId="171" fontId="17" fillId="0" borderId="5" xfId="0" applyNumberFormat="1" applyFont="1" applyBorder="1"/>
    <xf numFmtId="0" fontId="17" fillId="0" borderId="0" xfId="0" applyFont="1" applyAlignment="1">
      <alignment horizontal="left" vertical="center"/>
    </xf>
    <xf numFmtId="43" fontId="18" fillId="0" borderId="0" xfId="0" applyNumberFormat="1" applyFont="1" applyAlignment="1">
      <alignment horizontal="center"/>
    </xf>
    <xf numFmtId="43" fontId="18" fillId="0" borderId="0" xfId="0" applyNumberFormat="1" applyFont="1"/>
    <xf numFmtId="171" fontId="17" fillId="0" borderId="1" xfId="0" applyNumberFormat="1" applyFont="1" applyBorder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vertical="center"/>
    </xf>
    <xf numFmtId="0" fontId="18" fillId="0" borderId="0" xfId="0" applyFont="1" applyAlignment="1">
      <alignment horizont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9" fillId="0" borderId="0" xfId="27" applyFont="1" applyAlignment="1">
      <alignment horizontal="center"/>
    </xf>
    <xf numFmtId="49" fontId="17" fillId="0" borderId="0" xfId="0" applyNumberFormat="1" applyFont="1" applyAlignment="1">
      <alignment horizontal="left"/>
    </xf>
    <xf numFmtId="0" fontId="19" fillId="0" borderId="0" xfId="27" applyFont="1" applyAlignment="1">
      <alignment horizontal="center" vertical="center"/>
    </xf>
    <xf numFmtId="171" fontId="18" fillId="0" borderId="4" xfId="1" applyNumberFormat="1" applyFont="1" applyFill="1" applyBorder="1" applyAlignment="1">
      <alignment horizontal="right" indent="2"/>
    </xf>
    <xf numFmtId="0" fontId="20" fillId="0" borderId="0" xfId="0" applyFont="1"/>
    <xf numFmtId="41" fontId="18" fillId="0" borderId="0" xfId="2" applyNumberFormat="1" applyFont="1" applyFill="1" applyBorder="1" applyAlignment="1">
      <alignment horizontal="center" vertical="center"/>
    </xf>
    <xf numFmtId="4" fontId="18" fillId="0" borderId="0" xfId="1" applyFont="1" applyFill="1" applyAlignment="1">
      <alignment vertical="center"/>
    </xf>
    <xf numFmtId="177" fontId="17" fillId="0" borderId="0" xfId="2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left"/>
    </xf>
    <xf numFmtId="41" fontId="17" fillId="0" borderId="0" xfId="2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20" fillId="0" borderId="0" xfId="0" applyFont="1" applyAlignment="1">
      <alignment horizontal="center" vertical="center"/>
    </xf>
    <xf numFmtId="49" fontId="18" fillId="0" borderId="0" xfId="0" applyNumberFormat="1" applyFont="1"/>
    <xf numFmtId="0" fontId="18" fillId="0" borderId="0" xfId="0" applyFont="1" applyAlignment="1">
      <alignment horizontal="left" indent="1"/>
    </xf>
    <xf numFmtId="0" fontId="20" fillId="0" borderId="0" xfId="0" applyFont="1" applyAlignment="1">
      <alignment horizontal="left"/>
    </xf>
    <xf numFmtId="0" fontId="18" fillId="0" borderId="0" xfId="217" applyFont="1"/>
    <xf numFmtId="0" fontId="8" fillId="0" borderId="0" xfId="0" applyFont="1" applyAlignment="1">
      <alignment horizontal="center" vertic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71" fillId="0" borderId="0" xfId="0" applyFont="1" applyAlignment="1">
      <alignment vertical="center"/>
    </xf>
    <xf numFmtId="0" fontId="16" fillId="0" borderId="0" xfId="0" applyFont="1"/>
    <xf numFmtId="49" fontId="70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49" fontId="19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justify"/>
    </xf>
    <xf numFmtId="0" fontId="13" fillId="0" borderId="0" xfId="0" applyFont="1" applyAlignment="1">
      <alignment horizontal="justify"/>
    </xf>
    <xf numFmtId="0" fontId="20" fillId="0" borderId="0" xfId="0" applyFont="1" applyAlignment="1">
      <alignment horizontal="justify"/>
    </xf>
    <xf numFmtId="0" fontId="72" fillId="0" borderId="0" xfId="22" applyFont="1" applyAlignment="1">
      <alignment horizontal="center" vertical="center"/>
    </xf>
    <xf numFmtId="49" fontId="20" fillId="0" borderId="0" xfId="0" applyNumberFormat="1" applyFont="1" applyAlignment="1">
      <alignment horizontal="center"/>
    </xf>
    <xf numFmtId="49" fontId="17" fillId="0" borderId="0" xfId="0" applyNumberFormat="1" applyFont="1" applyAlignment="1">
      <alignment horizontal="center" vertical="center"/>
    </xf>
    <xf numFmtId="43" fontId="18" fillId="0" borderId="0" xfId="0" applyNumberFormat="1" applyFont="1" applyAlignment="1">
      <alignment horizontal="justify"/>
    </xf>
    <xf numFmtId="0" fontId="9" fillId="0" borderId="0" xfId="0" applyFont="1" applyAlignment="1">
      <alignment horizontal="justify" vertical="center"/>
    </xf>
    <xf numFmtId="0" fontId="24" fillId="0" borderId="0" xfId="22" applyFont="1" applyAlignment="1">
      <alignment vertical="center"/>
    </xf>
    <xf numFmtId="171" fontId="18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center" indent="2"/>
    </xf>
    <xf numFmtId="166" fontId="18" fillId="0" borderId="0" xfId="0" applyNumberFormat="1" applyFont="1" applyAlignment="1">
      <alignment horizontal="left" vertical="center"/>
    </xf>
    <xf numFmtId="173" fontId="19" fillId="0" borderId="0" xfId="1" applyNumberFormat="1" applyFont="1" applyFill="1" applyBorder="1" applyAlignment="1">
      <alignment horizontal="center"/>
    </xf>
    <xf numFmtId="41" fontId="18" fillId="0" borderId="0" xfId="1" applyNumberFormat="1" applyFont="1" applyFill="1" applyAlignment="1">
      <alignment vertical="center"/>
    </xf>
    <xf numFmtId="9" fontId="17" fillId="0" borderId="0" xfId="218" applyFont="1" applyFill="1" applyAlignment="1">
      <alignment vertical="center"/>
    </xf>
    <xf numFmtId="0" fontId="27" fillId="0" borderId="0" xfId="0" applyFont="1" applyAlignment="1">
      <alignment horizontal="left" vertical="center"/>
    </xf>
    <xf numFmtId="0" fontId="17" fillId="0" borderId="0" xfId="23" applyFont="1" applyAlignment="1">
      <alignment vertical="center"/>
    </xf>
    <xf numFmtId="0" fontId="17" fillId="0" borderId="0" xfId="23" quotePrefix="1" applyFont="1" applyAlignment="1">
      <alignment horizontal="left" vertical="center"/>
    </xf>
    <xf numFmtId="0" fontId="20" fillId="0" borderId="0" xfId="23" applyFont="1" applyAlignment="1">
      <alignment vertical="center"/>
    </xf>
    <xf numFmtId="0" fontId="20" fillId="0" borderId="0" xfId="23" applyFont="1"/>
    <xf numFmtId="4" fontId="18" fillId="0" borderId="0" xfId="1" applyFont="1" applyFill="1"/>
    <xf numFmtId="0" fontId="32" fillId="0" borderId="0" xfId="27" applyFont="1"/>
    <xf numFmtId="0" fontId="18" fillId="0" borderId="0" xfId="23" applyFont="1" applyAlignment="1">
      <alignment horizontal="left" indent="1"/>
    </xf>
    <xf numFmtId="0" fontId="19" fillId="0" borderId="0" xfId="41" applyFont="1" applyAlignment="1">
      <alignment horizontal="center" vertical="center"/>
    </xf>
    <xf numFmtId="0" fontId="18" fillId="0" borderId="0" xfId="28" applyFont="1"/>
    <xf numFmtId="0" fontId="18" fillId="0" borderId="0" xfId="23" quotePrefix="1" applyFont="1"/>
    <xf numFmtId="0" fontId="19" fillId="0" borderId="0" xfId="23" applyFont="1" applyAlignment="1">
      <alignment vertical="center"/>
    </xf>
    <xf numFmtId="0" fontId="19" fillId="0" borderId="0" xfId="23" applyFont="1" applyAlignment="1">
      <alignment horizontal="left"/>
    </xf>
    <xf numFmtId="166" fontId="18" fillId="0" borderId="0" xfId="23" applyNumberFormat="1" applyFont="1" applyAlignment="1">
      <alignment vertical="center"/>
    </xf>
    <xf numFmtId="0" fontId="19" fillId="0" borderId="0" xfId="23" applyFont="1" applyAlignment="1">
      <alignment horizontal="center"/>
    </xf>
    <xf numFmtId="0" fontId="17" fillId="0" borderId="0" xfId="23" applyFont="1"/>
    <xf numFmtId="0" fontId="18" fillId="0" borderId="0" xfId="23" applyFont="1" applyAlignment="1">
      <alignment horizontal="left" vertical="center" indent="6"/>
    </xf>
    <xf numFmtId="0" fontId="12" fillId="0" borderId="0" xfId="27" applyFont="1"/>
    <xf numFmtId="0" fontId="20" fillId="0" borderId="0" xfId="23" applyFont="1" applyAlignment="1">
      <alignment horizontal="center" vertical="center"/>
    </xf>
    <xf numFmtId="0" fontId="20" fillId="0" borderId="0" xfId="41" applyFont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8" fillId="0" borderId="0" xfId="0" applyFont="1" applyAlignment="1">
      <alignment horizontal="centerContinuous"/>
    </xf>
    <xf numFmtId="38" fontId="18" fillId="0" borderId="0" xfId="0" applyNumberFormat="1" applyFont="1" applyAlignment="1">
      <alignment horizontal="center"/>
    </xf>
    <xf numFmtId="40" fontId="18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173" fontId="18" fillId="0" borderId="0" xfId="0" applyNumberFormat="1" applyFont="1" applyAlignment="1">
      <alignment horizontal="right"/>
    </xf>
    <xf numFmtId="38" fontId="24" fillId="0" borderId="0" xfId="0" applyNumberFormat="1" applyFont="1"/>
    <xf numFmtId="38" fontId="24" fillId="0" borderId="0" xfId="0" applyNumberFormat="1" applyFont="1" applyAlignment="1">
      <alignment vertical="center"/>
    </xf>
    <xf numFmtId="41" fontId="18" fillId="0" borderId="0" xfId="0" applyNumberFormat="1" applyFont="1" applyAlignment="1">
      <alignment vertical="center"/>
    </xf>
    <xf numFmtId="38" fontId="14" fillId="0" borderId="0" xfId="0" applyNumberFormat="1" applyFont="1" applyAlignment="1">
      <alignment vertical="center"/>
    </xf>
    <xf numFmtId="38" fontId="15" fillId="0" borderId="0" xfId="0" applyNumberFormat="1" applyFont="1" applyAlignment="1">
      <alignment vertical="center"/>
    </xf>
    <xf numFmtId="0" fontId="73" fillId="0" borderId="0" xfId="0" applyFont="1" applyAlignment="1">
      <alignment horizontal="left"/>
    </xf>
    <xf numFmtId="43" fontId="3" fillId="0" borderId="0" xfId="0" applyNumberFormat="1" applyFont="1" applyAlignment="1">
      <alignment vertical="center"/>
    </xf>
    <xf numFmtId="0" fontId="9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75" fillId="0" borderId="0" xfId="0" applyFont="1" applyAlignment="1">
      <alignment horizontal="center" vertical="center"/>
    </xf>
    <xf numFmtId="37" fontId="18" fillId="0" borderId="0" xfId="0" applyNumberFormat="1" applyFont="1" applyAlignment="1">
      <alignment horizontal="center"/>
    </xf>
    <xf numFmtId="43" fontId="18" fillId="0" borderId="0" xfId="219" applyNumberFormat="1" applyFont="1" applyFill="1" applyBorder="1" applyAlignment="1">
      <alignment horizontal="right" indent="2"/>
    </xf>
    <xf numFmtId="43" fontId="17" fillId="0" borderId="4" xfId="219" applyNumberFormat="1" applyFont="1" applyFill="1" applyBorder="1" applyAlignment="1">
      <alignment horizontal="right" indent="2"/>
    </xf>
    <xf numFmtId="43" fontId="17" fillId="0" borderId="0" xfId="219" applyNumberFormat="1" applyFont="1" applyFill="1" applyBorder="1" applyAlignment="1">
      <alignment horizontal="right" indent="2"/>
    </xf>
    <xf numFmtId="43" fontId="17" fillId="0" borderId="3" xfId="219" applyNumberFormat="1" applyFont="1" applyFill="1" applyBorder="1" applyAlignment="1">
      <alignment horizontal="right" indent="2"/>
    </xf>
    <xf numFmtId="43" fontId="18" fillId="0" borderId="0" xfId="219" applyNumberFormat="1" applyFont="1" applyFill="1" applyAlignment="1">
      <alignment horizontal="right" indent="2"/>
    </xf>
    <xf numFmtId="43" fontId="18" fillId="0" borderId="0" xfId="219" applyNumberFormat="1" applyFont="1" applyAlignment="1">
      <alignment horizontal="right"/>
    </xf>
    <xf numFmtId="43" fontId="17" fillId="0" borderId="4" xfId="219" applyNumberFormat="1" applyFont="1" applyFill="1" applyBorder="1" applyAlignment="1">
      <alignment horizontal="center"/>
    </xf>
    <xf numFmtId="43" fontId="18" fillId="0" borderId="0" xfId="219" applyNumberFormat="1" applyFont="1" applyFill="1" applyBorder="1" applyAlignment="1">
      <alignment horizontal="right"/>
    </xf>
    <xf numFmtId="43" fontId="24" fillId="0" borderId="0" xfId="219" applyNumberFormat="1" applyFont="1" applyFill="1" applyAlignment="1"/>
    <xf numFmtId="43" fontId="17" fillId="0" borderId="0" xfId="219" applyNumberFormat="1" applyFont="1" applyFill="1" applyBorder="1" applyAlignment="1">
      <alignment horizontal="right"/>
    </xf>
    <xf numFmtId="43" fontId="28" fillId="0" borderId="0" xfId="219" applyNumberFormat="1" applyFont="1" applyFill="1" applyAlignment="1"/>
    <xf numFmtId="43" fontId="28" fillId="0" borderId="0" xfId="219" applyNumberFormat="1" applyFont="1" applyFill="1" applyBorder="1" applyAlignment="1">
      <alignment horizontal="center"/>
    </xf>
    <xf numFmtId="171" fontId="18" fillId="0" borderId="0" xfId="219" applyNumberFormat="1" applyFont="1" applyFill="1" applyAlignment="1">
      <alignment horizontal="center" vertical="center"/>
    </xf>
    <xf numFmtId="171" fontId="18" fillId="0" borderId="0" xfId="219" applyNumberFormat="1" applyFont="1" applyAlignment="1">
      <alignment horizontal="right" vertical="center"/>
    </xf>
    <xf numFmtId="171" fontId="18" fillId="0" borderId="0" xfId="219" applyNumberFormat="1" applyFont="1" applyFill="1" applyAlignment="1">
      <alignment vertical="center"/>
    </xf>
    <xf numFmtId="171" fontId="18" fillId="0" borderId="0" xfId="219" applyNumberFormat="1" applyFont="1" applyFill="1" applyBorder="1" applyAlignment="1">
      <alignment vertical="center"/>
    </xf>
    <xf numFmtId="171" fontId="18" fillId="0" borderId="0" xfId="219" applyNumberFormat="1" applyFont="1" applyFill="1" applyBorder="1" applyAlignment="1">
      <alignment horizontal="right" vertical="center"/>
    </xf>
    <xf numFmtId="171" fontId="18" fillId="0" borderId="0" xfId="219" applyNumberFormat="1" applyFont="1"/>
    <xf numFmtId="171" fontId="18" fillId="0" borderId="0" xfId="219" applyNumberFormat="1" applyFont="1" applyFill="1" applyAlignment="1">
      <alignment horizontal="right" vertical="center"/>
    </xf>
    <xf numFmtId="171" fontId="18" fillId="0" borderId="0" xfId="219" applyNumberFormat="1" applyFont="1" applyFill="1" applyBorder="1" applyAlignment="1">
      <alignment horizontal="center" vertical="center"/>
    </xf>
    <xf numFmtId="171" fontId="18" fillId="0" borderId="0" xfId="219" applyNumberFormat="1" applyFont="1" applyFill="1" applyAlignment="1">
      <alignment horizontal="left" vertical="center"/>
    </xf>
    <xf numFmtId="171" fontId="18" fillId="0" borderId="0" xfId="219" applyNumberFormat="1" applyFont="1" applyFill="1" applyBorder="1" applyAlignment="1">
      <alignment horizontal="left" vertical="center"/>
    </xf>
    <xf numFmtId="171" fontId="18" fillId="0" borderId="3" xfId="219" applyNumberFormat="1" applyFont="1" applyFill="1" applyBorder="1" applyAlignment="1">
      <alignment horizontal="center" vertical="center"/>
    </xf>
    <xf numFmtId="171" fontId="18" fillId="0" borderId="3" xfId="219" applyNumberFormat="1" applyFont="1" applyFill="1" applyBorder="1" applyAlignment="1">
      <alignment horizontal="left" vertical="center"/>
    </xf>
    <xf numFmtId="171" fontId="17" fillId="0" borderId="4" xfId="219" applyNumberFormat="1" applyFont="1" applyFill="1" applyBorder="1" applyAlignment="1">
      <alignment horizontal="center" vertical="center"/>
    </xf>
    <xf numFmtId="171" fontId="17" fillId="0" borderId="0" xfId="219" applyNumberFormat="1" applyFont="1" applyAlignment="1">
      <alignment horizontal="right" vertical="center"/>
    </xf>
    <xf numFmtId="171" fontId="17" fillId="0" borderId="4" xfId="219" applyNumberFormat="1" applyFont="1" applyFill="1" applyBorder="1" applyAlignment="1">
      <alignment vertical="center"/>
    </xf>
    <xf numFmtId="171" fontId="18" fillId="0" borderId="3" xfId="219" applyNumberFormat="1" applyFont="1" applyFill="1" applyBorder="1" applyAlignment="1">
      <alignment vertical="center"/>
    </xf>
    <xf numFmtId="171" fontId="17" fillId="0" borderId="0" xfId="219" applyNumberFormat="1" applyFont="1" applyFill="1" applyBorder="1" applyAlignment="1">
      <alignment horizontal="center" vertical="center"/>
    </xf>
    <xf numFmtId="43" fontId="17" fillId="0" borderId="7" xfId="1" applyNumberFormat="1" applyFont="1" applyFill="1" applyBorder="1"/>
    <xf numFmtId="43" fontId="17" fillId="0" borderId="0" xfId="0" applyNumberFormat="1" applyFont="1" applyAlignment="1">
      <alignment horizontal="right"/>
    </xf>
    <xf numFmtId="177" fontId="18" fillId="0" borderId="0" xfId="2" applyNumberFormat="1" applyFont="1" applyFill="1" applyBorder="1" applyAlignment="1">
      <alignment horizontal="center" vertical="center"/>
    </xf>
    <xf numFmtId="3" fontId="18" fillId="0" borderId="0" xfId="1" applyNumberFormat="1" applyFont="1"/>
    <xf numFmtId="171" fontId="17" fillId="0" borderId="4" xfId="219" applyNumberFormat="1" applyFont="1" applyBorder="1" applyAlignment="1">
      <alignment horizontal="right"/>
    </xf>
    <xf numFmtId="171" fontId="17" fillId="0" borderId="0" xfId="219" applyNumberFormat="1" applyFont="1" applyFill="1" applyBorder="1" applyAlignment="1">
      <alignment horizontal="right"/>
    </xf>
    <xf numFmtId="171" fontId="17" fillId="0" borderId="4" xfId="219" applyNumberFormat="1" applyFont="1" applyFill="1" applyBorder="1" applyAlignment="1">
      <alignment horizontal="center"/>
    </xf>
    <xf numFmtId="177" fontId="17" fillId="0" borderId="3" xfId="1" applyNumberFormat="1" applyFont="1" applyFill="1" applyBorder="1" applyAlignment="1">
      <alignment horizontal="center"/>
    </xf>
    <xf numFmtId="3" fontId="3" fillId="0" borderId="0" xfId="0" applyNumberFormat="1" applyFont="1" applyAlignment="1">
      <alignment vertical="center"/>
    </xf>
    <xf numFmtId="171" fontId="17" fillId="0" borderId="0" xfId="219" applyNumberFormat="1" applyFont="1" applyFill="1" applyBorder="1" applyAlignment="1">
      <alignment horizontal="right" indent="2"/>
    </xf>
    <xf numFmtId="171" fontId="18" fillId="0" borderId="0" xfId="219" applyNumberFormat="1" applyFont="1" applyFill="1" applyBorder="1" applyAlignment="1">
      <alignment horizontal="right" indent="2"/>
    </xf>
    <xf numFmtId="171" fontId="17" fillId="0" borderId="4" xfId="219" applyNumberFormat="1" applyFont="1" applyFill="1" applyBorder="1" applyAlignment="1">
      <alignment horizontal="right" indent="2"/>
    </xf>
    <xf numFmtId="171" fontId="17" fillId="0" borderId="3" xfId="219" applyNumberFormat="1" applyFont="1" applyFill="1" applyBorder="1" applyAlignment="1">
      <alignment horizontal="right" indent="2"/>
    </xf>
    <xf numFmtId="171" fontId="18" fillId="0" borderId="3" xfId="219" applyNumberFormat="1" applyFont="1" applyFill="1" applyBorder="1" applyAlignment="1">
      <alignment horizontal="right" indent="2"/>
    </xf>
    <xf numFmtId="171" fontId="18" fillId="0" borderId="0" xfId="219" applyNumberFormat="1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18" fillId="0" borderId="0" xfId="0" applyFont="1" applyAlignment="1">
      <alignment wrapText="1"/>
    </xf>
    <xf numFmtId="171" fontId="18" fillId="0" borderId="0" xfId="3" applyNumberFormat="1" applyFont="1" applyFill="1" applyAlignment="1"/>
    <xf numFmtId="171" fontId="18" fillId="0" borderId="0" xfId="3" applyNumberFormat="1" applyFont="1" applyFill="1" applyAlignment="1">
      <alignment vertical="center"/>
    </xf>
    <xf numFmtId="0" fontId="13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wrapText="1"/>
    </xf>
    <xf numFmtId="166" fontId="18" fillId="0" borderId="0" xfId="0" applyNumberFormat="1" applyFont="1" applyAlignment="1">
      <alignment horizontal="left" vertical="center"/>
    </xf>
    <xf numFmtId="43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6" fillId="0" borderId="0" xfId="0" applyFont="1" applyAlignment="1">
      <alignment horizontal="left" vertical="center"/>
    </xf>
    <xf numFmtId="0" fontId="13" fillId="0" borderId="0" xfId="0" quotePrefix="1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8" fillId="0" borderId="0" xfId="43" applyFont="1" applyAlignment="1">
      <alignment horizontal="center" vertical="center"/>
    </xf>
    <xf numFmtId="49" fontId="18" fillId="0" borderId="0" xfId="0" quotePrefix="1" applyNumberFormat="1" applyFont="1" applyAlignment="1">
      <alignment horizontal="center"/>
    </xf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3" fillId="0" borderId="0" xfId="0" applyFont="1" applyAlignment="1">
      <alignment horizontal="left" vertical="center"/>
    </xf>
    <xf numFmtId="0" fontId="18" fillId="0" borderId="6" xfId="0" applyFont="1" applyBorder="1" applyAlignment="1">
      <alignment horizontal="center" wrapText="1"/>
    </xf>
    <xf numFmtId="0" fontId="18" fillId="0" borderId="3" xfId="0" applyFont="1" applyBorder="1" applyAlignment="1">
      <alignment horizontal="center" wrapText="1"/>
    </xf>
    <xf numFmtId="173" fontId="19" fillId="0" borderId="0" xfId="1" applyNumberFormat="1" applyFont="1" applyFill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7" fillId="0" borderId="0" xfId="43" applyFont="1" applyAlignment="1">
      <alignment horizontal="center"/>
    </xf>
    <xf numFmtId="0" fontId="18" fillId="0" borderId="0" xfId="0" applyFont="1" applyAlignment="1">
      <alignment horizontal="left" vertical="center"/>
    </xf>
    <xf numFmtId="37" fontId="17" fillId="0" borderId="0" xfId="23" applyNumberFormat="1" applyFont="1" applyAlignment="1">
      <alignment horizontal="left" vertical="center"/>
    </xf>
  </cellXfs>
  <cellStyles count="220">
    <cellStyle name="0,0_x000d__x000a_NA_x000d__x000a_" xfId="45"/>
    <cellStyle name="20% - Accent1 2" xfId="55"/>
    <cellStyle name="20% - Accent2 2" xfId="56"/>
    <cellStyle name="20% - Accent3 2" xfId="57"/>
    <cellStyle name="20% - Accent4 2" xfId="58"/>
    <cellStyle name="20% - Accent5 2" xfId="59"/>
    <cellStyle name="20% - Accent6 2" xfId="60"/>
    <cellStyle name="40% - Accent1 2" xfId="61"/>
    <cellStyle name="40% - Accent2 2" xfId="62"/>
    <cellStyle name="40% - Accent3 2" xfId="63"/>
    <cellStyle name="40% - Accent4 2" xfId="64"/>
    <cellStyle name="40% - Accent5 2" xfId="65"/>
    <cellStyle name="40% - Accent6 2" xfId="66"/>
    <cellStyle name="60% - Accent1 2" xfId="67"/>
    <cellStyle name="60% - Accent2 2" xfId="68"/>
    <cellStyle name="60% - Accent3 2" xfId="69"/>
    <cellStyle name="60% - Accent4 2" xfId="70"/>
    <cellStyle name="60% - Accent5 2" xfId="71"/>
    <cellStyle name="60% - Accent6 2" xfId="72"/>
    <cellStyle name="75" xfId="73"/>
    <cellStyle name="Accent1 2" xfId="74"/>
    <cellStyle name="Accent2 2" xfId="75"/>
    <cellStyle name="Accent3 2" xfId="76"/>
    <cellStyle name="Accent4 2" xfId="77"/>
    <cellStyle name="Accent5 2" xfId="78"/>
    <cellStyle name="Accent6 2" xfId="79"/>
    <cellStyle name="Bad 2" xfId="80"/>
    <cellStyle name="Calculation 2" xfId="81"/>
    <cellStyle name="Check Cell 2" xfId="82"/>
    <cellStyle name="Comma" xfId="1" builtinId="3"/>
    <cellStyle name="Comma 10" xfId="189"/>
    <cellStyle name="Comma 11" xfId="212"/>
    <cellStyle name="Comma 12" xfId="214"/>
    <cellStyle name="Comma 2" xfId="2"/>
    <cellStyle name="Comma 2 2" xfId="3"/>
    <cellStyle name="Comma 2 2 2" xfId="190"/>
    <cellStyle name="Comma 2 2 3" xfId="199"/>
    <cellStyle name="Comma 2 2 4" xfId="46"/>
    <cellStyle name="Comma 2 3" xfId="83"/>
    <cellStyle name="Comma 2 3 2" xfId="204"/>
    <cellStyle name="Comma 2 4" xfId="196"/>
    <cellStyle name="Comma 3" xfId="4"/>
    <cellStyle name="Comma 3 2" xfId="5"/>
    <cellStyle name="Comma 3 3" xfId="208"/>
    <cellStyle name="Comma 3 4" xfId="47"/>
    <cellStyle name="Comma 4" xfId="6"/>
    <cellStyle name="Comma 4 2" xfId="7"/>
    <cellStyle name="Comma 4 3" xfId="44"/>
    <cellStyle name="Comma 4 4" xfId="213"/>
    <cellStyle name="Comma 4 5" xfId="48"/>
    <cellStyle name="Comma 5" xfId="8"/>
    <cellStyle name="Comma 5 2" xfId="188"/>
    <cellStyle name="Comma 5 3" xfId="198"/>
    <cellStyle name="Comma 5 4" xfId="54"/>
    <cellStyle name="Comma 6" xfId="9"/>
    <cellStyle name="Comma 6 2" xfId="10"/>
    <cellStyle name="Comma 6 3" xfId="84"/>
    <cellStyle name="Comma 7" xfId="85"/>
    <cellStyle name="Comma 7 2" xfId="193"/>
    <cellStyle name="Comma 8" xfId="86"/>
    <cellStyle name="Comma 9" xfId="211"/>
    <cellStyle name="comma zerodec" xfId="11"/>
    <cellStyle name="Credit" xfId="12"/>
    <cellStyle name="Credit subtotal" xfId="13"/>
    <cellStyle name="Credit Total" xfId="14"/>
    <cellStyle name="Currency" xfId="219" builtinId="4"/>
    <cellStyle name="Currency 2" xfId="149"/>
    <cellStyle name="Currency1" xfId="15"/>
    <cellStyle name="Debit" xfId="16"/>
    <cellStyle name="Debit subtotal" xfId="17"/>
    <cellStyle name="Debit Total" xfId="18"/>
    <cellStyle name="Dollar (zero dec)" xfId="19"/>
    <cellStyle name="E&amp;Y House" xfId="87"/>
    <cellStyle name="Explanatory Text 2" xfId="88"/>
    <cellStyle name="Good 2" xfId="89"/>
    <cellStyle name="Grey" xfId="90"/>
    <cellStyle name="Header1" xfId="91"/>
    <cellStyle name="Header2" xfId="92"/>
    <cellStyle name="Heading" xfId="93"/>
    <cellStyle name="Heading 1 2" xfId="94"/>
    <cellStyle name="Heading 2 2" xfId="95"/>
    <cellStyle name="Heading 3 2" xfId="96"/>
    <cellStyle name="Heading 4 2" xfId="97"/>
    <cellStyle name="Heading 5" xfId="98"/>
    <cellStyle name="Input [yellow]" xfId="99"/>
    <cellStyle name="Input 2" xfId="100"/>
    <cellStyle name="Input 3" xfId="101"/>
    <cellStyle name="Input 4" xfId="102"/>
    <cellStyle name="Linked Cell 2" xfId="103"/>
    <cellStyle name="Neutral 2" xfId="104"/>
    <cellStyle name="no dec" xfId="20"/>
    <cellStyle name="Normal" xfId="0" builtinId="0"/>
    <cellStyle name="Normal - Style1" xfId="105"/>
    <cellStyle name="Normal - Style1 2" xfId="191"/>
    <cellStyle name="Normal 10" xfId="21"/>
    <cellStyle name="Normal 10 2" xfId="22"/>
    <cellStyle name="Normal 10 3" xfId="23"/>
    <cellStyle name="Normal 10 4" xfId="201"/>
    <cellStyle name="Normal 10 5" xfId="106"/>
    <cellStyle name="Normal 11" xfId="24"/>
    <cellStyle name="Normal 11 2" xfId="25"/>
    <cellStyle name="Normal 11 3" xfId="203"/>
    <cellStyle name="Normal 11 4" xfId="107"/>
    <cellStyle name="Normal 12" xfId="26"/>
    <cellStyle name="Normal 12 2" xfId="207"/>
    <cellStyle name="Normal 12 3" xfId="108"/>
    <cellStyle name="Normal 13" xfId="109"/>
    <cellStyle name="Normal 14" xfId="110"/>
    <cellStyle name="Normal 15" xfId="111"/>
    <cellStyle name="Normal 16" xfId="146"/>
    <cellStyle name="Normal 17" xfId="195"/>
    <cellStyle name="Normal 18" xfId="215"/>
    <cellStyle name="Normal 19" xfId="216"/>
    <cellStyle name="Normal 2" xfId="27"/>
    <cellStyle name="Normal 2 2" xfId="28"/>
    <cellStyle name="Normal 2 2 2" xfId="200"/>
    <cellStyle name="Normal 2 3" xfId="29"/>
    <cellStyle name="Normal 2 3 2" xfId="202"/>
    <cellStyle name="Normal 2 3 3" xfId="112"/>
    <cellStyle name="Normal 2 4" xfId="30"/>
    <cellStyle name="Normal 2 4 2" xfId="205"/>
    <cellStyle name="Normal 2 4 3" xfId="147"/>
    <cellStyle name="Normal 2 5" xfId="206"/>
    <cellStyle name="Normal 2 6" xfId="209"/>
    <cellStyle name="Normal 2_FNS53Q3-draft181010" xfId="53"/>
    <cellStyle name="Normal 3" xfId="31"/>
    <cellStyle name="Normal 3 2" xfId="192"/>
    <cellStyle name="Normal 3 3" xfId="49"/>
    <cellStyle name="Normal 4" xfId="32"/>
    <cellStyle name="Normal 4 2" xfId="33"/>
    <cellStyle name="Normal 4 3" xfId="50"/>
    <cellStyle name="Normal 5" xfId="34"/>
    <cellStyle name="Normal 5 2" xfId="35"/>
    <cellStyle name="Normal 5 2 2" xfId="148"/>
    <cellStyle name="Normal 6" xfId="36"/>
    <cellStyle name="Normal 6 2" xfId="197"/>
    <cellStyle name="Normal 7" xfId="37"/>
    <cellStyle name="Normal 7 2" xfId="38"/>
    <cellStyle name="Normal 7 2 2" xfId="39"/>
    <cellStyle name="Normal 7 3" xfId="145"/>
    <cellStyle name="Normal 7 4" xfId="113"/>
    <cellStyle name="Normal 8" xfId="40"/>
    <cellStyle name="Normal 8 2" xfId="41"/>
    <cellStyle name="Normal 8 3" xfId="114"/>
    <cellStyle name="Normal 9" xfId="42"/>
    <cellStyle name="Normal 9 2" xfId="194"/>
    <cellStyle name="Normal 9 3" xfId="51"/>
    <cellStyle name="Normal_ASC05Q3" xfId="43"/>
    <cellStyle name="Normal_Berli - Dec 2002 (Thai)-3" xfId="217"/>
    <cellStyle name="Note 2" xfId="115"/>
    <cellStyle name="Output 2" xfId="116"/>
    <cellStyle name="Output Amounts" xfId="117"/>
    <cellStyle name="Percent" xfId="218" builtinId="5"/>
    <cellStyle name="Percent (0)" xfId="118"/>
    <cellStyle name="Percent [2]" xfId="119"/>
    <cellStyle name="Percent [2] 2" xfId="120"/>
    <cellStyle name="Percent 2" xfId="52"/>
    <cellStyle name="Percent 2 2" xfId="210"/>
    <cellStyle name="Percent 3" xfId="121"/>
    <cellStyle name="Percent 4" xfId="122"/>
    <cellStyle name="Percent 5" xfId="123"/>
    <cellStyle name="Percent 6" xfId="124"/>
    <cellStyle name="Percent 7" xfId="125"/>
    <cellStyle name="Percent 8" xfId="126"/>
    <cellStyle name="Percent 9" xfId="127"/>
    <cellStyle name="Quantity" xfId="128"/>
    <cellStyle name="Quantity 2" xfId="129"/>
    <cellStyle name="Quantity_Note FFM template" xfId="130"/>
    <cellStyle name="SAPBEXaggData" xfId="150"/>
    <cellStyle name="SAPBEXaggDataEmph" xfId="151"/>
    <cellStyle name="SAPBEXaggItem" xfId="152"/>
    <cellStyle name="SAPBEXaggItemX" xfId="153"/>
    <cellStyle name="SAPBEXchaText" xfId="154"/>
    <cellStyle name="SAPBEXexcBad7" xfId="155"/>
    <cellStyle name="SAPBEXexcBad8" xfId="156"/>
    <cellStyle name="SAPBEXexcBad9" xfId="157"/>
    <cellStyle name="SAPBEXexcCritical4" xfId="158"/>
    <cellStyle name="SAPBEXexcCritical5" xfId="159"/>
    <cellStyle name="SAPBEXexcCritical6" xfId="160"/>
    <cellStyle name="SAPBEXexcGood1" xfId="161"/>
    <cellStyle name="SAPBEXexcGood2" xfId="162"/>
    <cellStyle name="SAPBEXexcGood3" xfId="163"/>
    <cellStyle name="SAPBEXfilterDrill" xfId="164"/>
    <cellStyle name="SAPBEXfilterItem" xfId="165"/>
    <cellStyle name="SAPBEXfilterText" xfId="166"/>
    <cellStyle name="SAPBEXformats" xfId="167"/>
    <cellStyle name="SAPBEXheaderItem" xfId="168"/>
    <cellStyle name="SAPBEXheaderText" xfId="169"/>
    <cellStyle name="SAPBEXHLevel0" xfId="170"/>
    <cellStyle name="SAPBEXHLevel0X" xfId="171"/>
    <cellStyle name="SAPBEXHLevel1" xfId="172"/>
    <cellStyle name="SAPBEXHLevel1X" xfId="173"/>
    <cellStyle name="SAPBEXHLevel2" xfId="174"/>
    <cellStyle name="SAPBEXHLevel2X" xfId="175"/>
    <cellStyle name="SAPBEXHLevel3" xfId="176"/>
    <cellStyle name="SAPBEXHLevel3X" xfId="177"/>
    <cellStyle name="SAPBEXresData" xfId="178"/>
    <cellStyle name="SAPBEXresDataEmph" xfId="179"/>
    <cellStyle name="SAPBEXresItem" xfId="180"/>
    <cellStyle name="SAPBEXresItemX" xfId="181"/>
    <cellStyle name="SAPBEXstdData" xfId="182"/>
    <cellStyle name="SAPBEXstdDataEmph" xfId="183"/>
    <cellStyle name="SAPBEXstdItem" xfId="184"/>
    <cellStyle name="SAPBEXstdItemX" xfId="185"/>
    <cellStyle name="SAPBEXtitle" xfId="186"/>
    <cellStyle name="SAPBEXundefined" xfId="187"/>
    <cellStyle name="Tickmark" xfId="131"/>
    <cellStyle name="Title 2" xfId="132"/>
    <cellStyle name="Total 2" xfId="133"/>
    <cellStyle name="Warning Text 2" xfId="134"/>
    <cellStyle name="เครื่องหมายจุลภาค_U3" xfId="135"/>
    <cellStyle name="เชื่อมโยงหลายมิติ" xfId="136"/>
    <cellStyle name="ตามการเชื่อมโยงหลายมิติ" xfId="137"/>
    <cellStyle name="น้บะภฒ_95" xfId="138"/>
    <cellStyle name="ปกติ_2002_TSC_Lead_31.12.2002_Update" xfId="139"/>
    <cellStyle name="ฤธถ [0]_95" xfId="140"/>
    <cellStyle name="ฤธถ_95" xfId="141"/>
    <cellStyle name="ล๋ศญ [0]_95" xfId="142"/>
    <cellStyle name="ล๋ศญ_95" xfId="143"/>
    <cellStyle name="วฅมุ_4ฟ๙ฝวภ๛" xfId="14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CCFFFF"/>
      <color rgb="FF66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0.bin"/><Relationship Id="rId13" Type="http://schemas.openxmlformats.org/officeDocument/2006/relationships/printerSettings" Target="../printerSettings/printerSettings25.bin"/><Relationship Id="rId3" Type="http://schemas.openxmlformats.org/officeDocument/2006/relationships/printerSettings" Target="../printerSettings/printerSettings15.bin"/><Relationship Id="rId7" Type="http://schemas.openxmlformats.org/officeDocument/2006/relationships/printerSettings" Target="../printerSettings/printerSettings19.bin"/><Relationship Id="rId12" Type="http://schemas.openxmlformats.org/officeDocument/2006/relationships/printerSettings" Target="../printerSettings/printerSettings24.bin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printerSettings" Target="../printerSettings/printerSettings18.bin"/><Relationship Id="rId11" Type="http://schemas.openxmlformats.org/officeDocument/2006/relationships/printerSettings" Target="../printerSettings/printerSettings23.bin"/><Relationship Id="rId5" Type="http://schemas.openxmlformats.org/officeDocument/2006/relationships/printerSettings" Target="../printerSettings/printerSettings17.bin"/><Relationship Id="rId10" Type="http://schemas.openxmlformats.org/officeDocument/2006/relationships/printerSettings" Target="../printerSettings/printerSettings22.bin"/><Relationship Id="rId4" Type="http://schemas.openxmlformats.org/officeDocument/2006/relationships/printerSettings" Target="../printerSettings/printerSettings16.bin"/><Relationship Id="rId9" Type="http://schemas.openxmlformats.org/officeDocument/2006/relationships/printerSettings" Target="../printerSettings/printerSettings2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125" defaultRowHeight="19.8"/>
  <sheetData/>
  <customSheetViews>
    <customSheetView guid="{E2C5A292-1F08-4011-B7CD-B2C1CB9ECC1B}" state="hidden" showRuler="0">
      <pageMargins left="0" right="0" top="0" bottom="0" header="0" footer="0"/>
      <printOptions gridLines="1"/>
      <pageSetup paperSize="9" orientation="portrait" r:id="rId1"/>
      <headerFooter alignWithMargins="0">
        <oddHeader>&amp;A</oddHeader>
        <oddFooter>Page &amp;P</oddFooter>
      </headerFooter>
    </customSheetView>
    <customSheetView guid="{88D99024-9974-4C2C-AD31-DE47EDB57561}" state="hidden" showRuler="0">
      <pageMargins left="0" right="0" top="0" bottom="0" header="0" footer="0"/>
      <printOptions gridLines="1"/>
      <pageSetup paperSize="9" orientation="portrait" r:id="rId2"/>
      <headerFooter alignWithMargins="0">
        <oddHeader>&amp;A</oddHeader>
        <oddFooter>Page &amp;P</oddFooter>
      </headerFooter>
    </customSheetView>
    <customSheetView guid="{B1903EBB-F2B2-482F-8522-EFC6A62EFE29}" state="hidden">
      <pageMargins left="0" right="0" top="0" bottom="0" header="0" footer="0"/>
      <printOptions gridLines="1"/>
      <pageSetup paperSize="9" orientation="portrait" r:id="rId3"/>
      <headerFooter alignWithMargins="0">
        <oddHeader>&amp;A</oddHeader>
        <oddFooter>Page &amp;P</oddFooter>
      </headerFooter>
    </customSheetView>
    <customSheetView guid="{6D8DA1E2-E683-4EF8-8323-F59E6D53EF58}" state="hidden">
      <pageMargins left="0" right="0" top="0" bottom="0" header="0" footer="0"/>
      <printOptions gridLines="1"/>
      <pageSetup paperSize="9" orientation="portrait" r:id="rId4"/>
      <headerFooter alignWithMargins="0">
        <oddHeader>&amp;A</oddHeader>
        <oddFooter>Page &amp;P</oddFooter>
      </headerFooter>
    </customSheetView>
    <customSheetView guid="{71F08C2D-A392-4E43-8C71-7A0315E603E3}" showPageBreaks="1" state="hidden" showRuler="0">
      <pageMargins left="0" right="0" top="0" bottom="0" header="0" footer="0"/>
      <printOptions gridLines="1"/>
      <pageSetup paperSize="9" orientation="portrait" r:id="rId5"/>
      <headerFooter alignWithMargins="0">
        <oddHeader>&amp;A</oddHeader>
        <oddFooter>Page &amp;P</oddFooter>
      </headerFooter>
    </customSheetView>
    <customSheetView guid="{14F2CB60-0B6E-4A74-B9D9-FA75EECB80F8}" showPageBreaks="1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A4695C2D-4B51-4EDA-A343-D1C23B45E9CF}" state="hidden" showRuler="0">
      <pageMargins left="0" right="0" top="0" bottom="0" header="0" footer="0"/>
      <printOptions gridLines="1"/>
      <headerFooter alignWithMargins="0">
        <oddHeader>&amp;A</oddHeader>
        <oddFooter>Page &amp;P</oddFooter>
      </headerFooter>
    </customSheetView>
    <customSheetView guid="{389C49A3-3074-4B57-9936-4A93891C35E1}" state="hidden">
      <pageMargins left="0" right="0" top="0" bottom="0" header="0" footer="0"/>
      <printOptions gridLines="1"/>
      <pageSetup paperSize="9" orientation="portrait" r:id="rId6"/>
      <headerFooter alignWithMargins="0">
        <oddHeader>&amp;A</oddHeader>
        <oddFooter>Page &amp;P</oddFooter>
      </headerFooter>
    </customSheetView>
    <customSheetView guid="{023D5389-0C50-47D1-A88C-CC8DB0B04D83}" state="hidden">
      <pageMargins left="0" right="0" top="0" bottom="0" header="0" footer="0"/>
      <printOptions gridLines="1"/>
      <pageSetup paperSize="9" orientation="portrait" r:id="rId7"/>
      <headerFooter alignWithMargins="0">
        <oddHeader>&amp;A</oddHeader>
        <oddFooter>Page &amp;P</oddFooter>
      </headerFooter>
    </customSheetView>
    <customSheetView guid="{BEF176AB-5F77-4CE8-B3EC-B5F59335502B}" state="hidden">
      <pageMargins left="0" right="0" top="0" bottom="0" header="0" footer="0"/>
      <printOptions gridLines="1"/>
      <pageSetup paperSize="9" orientation="portrait" r:id="rId8"/>
      <headerFooter alignWithMargins="0">
        <oddHeader>&amp;A</oddHeader>
        <oddFooter>Page &amp;P</oddFooter>
      </headerFooter>
    </customSheetView>
    <customSheetView guid="{777C3DCA-DB29-4D4A-B955-242E20546123}" state="hidden">
      <pageMargins left="0" right="0" top="0" bottom="0" header="0" footer="0"/>
      <printOptions gridLines="1"/>
      <pageSetup paperSize="9" orientation="portrait" r:id="rId9"/>
      <headerFooter alignWithMargins="0">
        <oddHeader>&amp;A</oddHeader>
        <oddFooter>Page &amp;P</oddFooter>
      </headerFooter>
    </customSheetView>
    <customSheetView guid="{A82D49EB-A25D-4520-9E5A-28478E33FF16}" state="hidden">
      <pageMargins left="0" right="0" top="0" bottom="0" header="0" footer="0"/>
      <printOptions gridLines="1"/>
      <pageSetup paperSize="9" orientation="portrait" r:id="rId10"/>
      <headerFooter alignWithMargins="0">
        <oddHeader>&amp;A</oddHeader>
        <oddFooter>Page &amp;P</oddFooter>
      </headerFooter>
    </customSheetView>
  </customSheetViews>
  <phoneticPr fontId="0" type="noConversion"/>
  <printOptions gridLines="1" gridLinesSet="0"/>
  <pageMargins left="0.75" right="0.75" top="1" bottom="1" header="0.5" footer="0.5"/>
  <pageSetup paperSize="9" orientation="portrait" r:id="rId1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7"/>
  <sheetViews>
    <sheetView view="pageBreakPreview" topLeftCell="A97" zoomScale="130" zoomScaleNormal="55" zoomScaleSheetLayoutView="130" workbookViewId="0">
      <selection activeCell="D103" sqref="D103"/>
    </sheetView>
  </sheetViews>
  <sheetFormatPr defaultColWidth="9.375" defaultRowHeight="21.6" customHeight="1"/>
  <cols>
    <col min="1" max="1" width="66.625" style="69" customWidth="1"/>
    <col min="2" max="2" width="9.75" style="140" customWidth="1"/>
    <col min="3" max="3" width="1.125" style="140" customWidth="1"/>
    <col min="4" max="4" width="14.375" style="69" customWidth="1"/>
    <col min="5" max="5" width="1.125" style="69" customWidth="1"/>
    <col min="6" max="6" width="14.375" style="69" customWidth="1"/>
    <col min="7" max="7" width="1.125" style="69" customWidth="1"/>
    <col min="8" max="8" width="14.375" style="69" customWidth="1"/>
    <col min="9" max="9" width="1.125" style="69" customWidth="1"/>
    <col min="10" max="10" width="14.375" style="69" customWidth="1"/>
    <col min="11" max="11" width="11.375" style="69" customWidth="1"/>
    <col min="12" max="12" width="11.625" style="6" bestFit="1" customWidth="1"/>
    <col min="13" max="16384" width="9.375" style="69"/>
  </cols>
  <sheetData>
    <row r="1" spans="1:13" s="166" customFormat="1" ht="20.85" customHeight="1">
      <c r="A1" s="164" t="s">
        <v>0</v>
      </c>
      <c r="B1" s="165"/>
      <c r="C1" s="165"/>
      <c r="D1" s="123"/>
      <c r="E1" s="123"/>
      <c r="F1" s="123"/>
      <c r="G1" s="123"/>
      <c r="H1" s="123"/>
      <c r="I1" s="123"/>
      <c r="J1" s="123"/>
      <c r="L1" s="36"/>
    </row>
    <row r="2" spans="1:13" s="166" customFormat="1" ht="20.85" customHeight="1">
      <c r="A2" s="268" t="s">
        <v>1</v>
      </c>
      <c r="B2" s="268"/>
      <c r="C2" s="268"/>
      <c r="D2" s="268"/>
      <c r="E2" s="268"/>
      <c r="F2" s="268"/>
      <c r="G2" s="268"/>
      <c r="H2" s="268"/>
      <c r="I2" s="268"/>
      <c r="J2" s="268"/>
      <c r="L2" s="36"/>
    </row>
    <row r="3" spans="1:13" ht="20.85" customHeight="1">
      <c r="A3" s="70"/>
      <c r="B3" s="167"/>
      <c r="C3" s="167"/>
      <c r="D3" s="269"/>
      <c r="E3" s="269"/>
      <c r="F3" s="269"/>
      <c r="G3" s="70"/>
      <c r="H3" s="269"/>
      <c r="I3" s="269"/>
      <c r="J3" s="269"/>
    </row>
    <row r="4" spans="1:13" ht="20.85" customHeight="1">
      <c r="A4" s="168"/>
      <c r="B4" s="67"/>
      <c r="C4" s="67"/>
      <c r="D4" s="270" t="s">
        <v>2</v>
      </c>
      <c r="E4" s="270"/>
      <c r="F4" s="270"/>
      <c r="G4" s="132"/>
      <c r="H4" s="270" t="s">
        <v>3</v>
      </c>
      <c r="I4" s="270"/>
      <c r="J4" s="270"/>
    </row>
    <row r="5" spans="1:13" s="70" customFormat="1" ht="20.85" customHeight="1">
      <c r="A5" s="168"/>
      <c r="B5" s="67"/>
      <c r="C5" s="67"/>
      <c r="D5" s="270" t="s">
        <v>4</v>
      </c>
      <c r="E5" s="270"/>
      <c r="F5" s="270"/>
      <c r="G5" s="132"/>
      <c r="H5" s="271" t="s">
        <v>4</v>
      </c>
      <c r="I5" s="271"/>
      <c r="J5" s="271"/>
      <c r="L5" s="7"/>
    </row>
    <row r="6" spans="1:13" s="70" customFormat="1" ht="20.85" customHeight="1">
      <c r="A6" s="168"/>
      <c r="B6" s="67"/>
      <c r="C6" s="67"/>
      <c r="D6" s="124" t="s">
        <v>5</v>
      </c>
      <c r="E6" s="134"/>
      <c r="F6" s="134" t="s">
        <v>6</v>
      </c>
      <c r="G6" s="134"/>
      <c r="H6" s="124" t="s">
        <v>5</v>
      </c>
      <c r="I6" s="134"/>
      <c r="J6" s="134" t="s">
        <v>6</v>
      </c>
      <c r="L6" s="7"/>
    </row>
    <row r="7" spans="1:13" s="70" customFormat="1" ht="20.85" customHeight="1">
      <c r="A7" s="168"/>
      <c r="B7" s="67" t="s">
        <v>7</v>
      </c>
      <c r="C7" s="67"/>
      <c r="D7" s="134">
        <v>2024</v>
      </c>
      <c r="E7" s="134"/>
      <c r="F7" s="134">
        <v>2023</v>
      </c>
      <c r="G7" s="134"/>
      <c r="H7" s="134">
        <v>2024</v>
      </c>
      <c r="I7" s="134"/>
      <c r="J7" s="134">
        <v>2023</v>
      </c>
      <c r="L7" s="7"/>
    </row>
    <row r="8" spans="1:13" s="70" customFormat="1" ht="20.85" customHeight="1">
      <c r="A8" s="169" t="s">
        <v>8</v>
      </c>
      <c r="C8" s="67"/>
      <c r="D8" s="134" t="s">
        <v>9</v>
      </c>
      <c r="E8" s="134"/>
      <c r="F8" s="134"/>
      <c r="G8" s="134"/>
      <c r="H8" s="134" t="s">
        <v>9</v>
      </c>
      <c r="I8" s="134"/>
      <c r="J8" s="134"/>
      <c r="L8" s="7"/>
      <c r="M8" s="133"/>
    </row>
    <row r="9" spans="1:13" s="70" customFormat="1" ht="20.85" customHeight="1">
      <c r="A9" s="168" t="s">
        <v>10</v>
      </c>
      <c r="B9" s="67"/>
      <c r="C9" s="67"/>
      <c r="D9" s="274" t="s">
        <v>11</v>
      </c>
      <c r="E9" s="274"/>
      <c r="F9" s="274"/>
      <c r="G9" s="274"/>
      <c r="H9" s="274"/>
      <c r="I9" s="274"/>
      <c r="J9" s="274"/>
      <c r="L9" s="7"/>
    </row>
    <row r="10" spans="1:13" ht="20.85" customHeight="1">
      <c r="A10" s="170" t="s">
        <v>12</v>
      </c>
      <c r="B10" s="67"/>
      <c r="C10" s="67"/>
      <c r="D10" s="12"/>
      <c r="E10" s="66"/>
      <c r="F10" s="12"/>
      <c r="G10" s="66"/>
      <c r="H10" s="13"/>
      <c r="I10" s="66"/>
      <c r="J10" s="12"/>
    </row>
    <row r="11" spans="1:13" ht="20.85" customHeight="1">
      <c r="A11" s="66" t="s">
        <v>13</v>
      </c>
      <c r="B11" s="67"/>
      <c r="C11" s="67"/>
      <c r="D11" s="41">
        <v>294388</v>
      </c>
      <c r="E11" s="41"/>
      <c r="F11" s="41">
        <v>261202</v>
      </c>
      <c r="G11" s="41"/>
      <c r="H11" s="41">
        <v>8555</v>
      </c>
      <c r="I11" s="41"/>
      <c r="J11" s="41">
        <v>6115</v>
      </c>
      <c r="K11" s="177"/>
    </row>
    <row r="12" spans="1:13" ht="20.85" customHeight="1">
      <c r="A12" s="66" t="s">
        <v>14</v>
      </c>
      <c r="B12" s="171">
        <v>3</v>
      </c>
      <c r="C12" s="67"/>
      <c r="D12" s="41">
        <v>0</v>
      </c>
      <c r="E12" s="41"/>
      <c r="F12" s="41">
        <v>0</v>
      </c>
      <c r="G12" s="41"/>
      <c r="H12" s="41">
        <v>1150</v>
      </c>
      <c r="I12" s="41"/>
      <c r="J12" s="41">
        <v>1670</v>
      </c>
      <c r="K12" s="177"/>
    </row>
    <row r="13" spans="1:13" ht="20.85" customHeight="1">
      <c r="A13" s="66" t="s">
        <v>15</v>
      </c>
      <c r="B13" s="171">
        <v>3</v>
      </c>
      <c r="C13" s="67"/>
      <c r="D13" s="41">
        <v>868427</v>
      </c>
      <c r="E13" s="41"/>
      <c r="F13" s="41">
        <v>882984</v>
      </c>
      <c r="G13" s="41"/>
      <c r="H13" s="41">
        <v>43975</v>
      </c>
      <c r="I13" s="41"/>
      <c r="J13" s="41">
        <v>36021</v>
      </c>
      <c r="K13" s="177"/>
    </row>
    <row r="14" spans="1:13" ht="20.85" customHeight="1">
      <c r="A14" s="66" t="s">
        <v>16</v>
      </c>
      <c r="B14" s="171"/>
      <c r="C14" s="67"/>
      <c r="D14" s="41">
        <v>148183</v>
      </c>
      <c r="E14" s="41"/>
      <c r="F14" s="41">
        <v>155939</v>
      </c>
      <c r="G14" s="41"/>
      <c r="H14" s="41">
        <v>0</v>
      </c>
      <c r="I14" s="41"/>
      <c r="J14" s="41">
        <v>0</v>
      </c>
      <c r="K14" s="177"/>
    </row>
    <row r="15" spans="1:13" ht="20.85" customHeight="1">
      <c r="A15" s="66" t="s">
        <v>17</v>
      </c>
      <c r="B15" s="171">
        <v>3</v>
      </c>
      <c r="C15" s="67"/>
      <c r="D15" s="41">
        <v>252</v>
      </c>
      <c r="E15" s="41"/>
      <c r="F15" s="41">
        <v>241</v>
      </c>
      <c r="G15" s="41"/>
      <c r="H15" s="41">
        <v>0</v>
      </c>
      <c r="I15" s="41"/>
      <c r="J15" s="41">
        <v>0</v>
      </c>
      <c r="K15" s="177"/>
    </row>
    <row r="16" spans="1:13" ht="20.85" customHeight="1">
      <c r="A16" s="66" t="s">
        <v>18</v>
      </c>
      <c r="B16" s="171">
        <v>3</v>
      </c>
      <c r="C16" s="67"/>
      <c r="D16" s="38">
        <v>792000</v>
      </c>
      <c r="E16" s="68"/>
      <c r="F16" s="38">
        <v>757000</v>
      </c>
      <c r="G16" s="68"/>
      <c r="H16" s="37">
        <v>629500</v>
      </c>
      <c r="I16" s="68"/>
      <c r="J16" s="37">
        <v>525000</v>
      </c>
      <c r="K16" s="177"/>
    </row>
    <row r="17" spans="1:11" ht="20.85" customHeight="1">
      <c r="A17" s="66" t="s">
        <v>19</v>
      </c>
      <c r="B17" s="171">
        <v>4</v>
      </c>
      <c r="C17" s="67"/>
      <c r="D17" s="39">
        <v>130000</v>
      </c>
      <c r="E17" s="68"/>
      <c r="F17" s="39">
        <v>130000</v>
      </c>
      <c r="G17" s="68"/>
      <c r="H17" s="40">
        <v>70000</v>
      </c>
      <c r="I17" s="68"/>
      <c r="J17" s="40">
        <v>70000</v>
      </c>
      <c r="K17" s="177"/>
    </row>
    <row r="18" spans="1:11" ht="20.85" customHeight="1">
      <c r="A18" s="66" t="s">
        <v>20</v>
      </c>
      <c r="B18" s="171">
        <v>5</v>
      </c>
      <c r="C18" s="67"/>
      <c r="D18" s="39">
        <v>1889705</v>
      </c>
      <c r="E18" s="68"/>
      <c r="F18" s="39">
        <v>1983771</v>
      </c>
      <c r="G18" s="68"/>
      <c r="H18" s="40">
        <v>0</v>
      </c>
      <c r="I18" s="68"/>
      <c r="J18" s="40">
        <v>0</v>
      </c>
      <c r="K18" s="177"/>
    </row>
    <row r="19" spans="1:11" ht="20.85" customHeight="1">
      <c r="A19" s="66" t="s">
        <v>21</v>
      </c>
      <c r="B19" s="171"/>
      <c r="C19" s="67"/>
      <c r="D19" s="39">
        <v>9239</v>
      </c>
      <c r="E19" s="68"/>
      <c r="F19" s="39">
        <v>8756</v>
      </c>
      <c r="G19" s="68"/>
      <c r="H19" s="40">
        <v>0</v>
      </c>
      <c r="I19" s="68"/>
      <c r="J19" s="40">
        <v>0</v>
      </c>
      <c r="K19" s="177"/>
    </row>
    <row r="20" spans="1:11" ht="20.85" customHeight="1">
      <c r="A20" s="66" t="s">
        <v>22</v>
      </c>
      <c r="B20" s="67" t="s">
        <v>236</v>
      </c>
      <c r="C20" s="67"/>
      <c r="D20" s="41">
        <v>446925</v>
      </c>
      <c r="E20" s="41"/>
      <c r="F20" s="41">
        <v>503472</v>
      </c>
      <c r="G20" s="41"/>
      <c r="H20" s="41">
        <v>446925</v>
      </c>
      <c r="I20" s="41"/>
      <c r="J20" s="41">
        <v>165022</v>
      </c>
      <c r="K20" s="177"/>
    </row>
    <row r="21" spans="1:11" ht="20.85" customHeight="1">
      <c r="A21" s="66" t="s">
        <v>24</v>
      </c>
      <c r="B21" s="67" t="s">
        <v>25</v>
      </c>
      <c r="C21" s="67"/>
      <c r="D21" s="41">
        <v>0</v>
      </c>
      <c r="E21" s="41"/>
      <c r="F21" s="41">
        <v>0</v>
      </c>
      <c r="G21" s="41"/>
      <c r="H21" s="41">
        <v>430000</v>
      </c>
      <c r="I21" s="41"/>
      <c r="J21" s="41">
        <v>430000</v>
      </c>
      <c r="K21" s="177"/>
    </row>
    <row r="22" spans="1:11" ht="20.85" customHeight="1">
      <c r="A22" s="66" t="s">
        <v>26</v>
      </c>
      <c r="B22" s="67"/>
      <c r="C22" s="67"/>
      <c r="D22" s="42">
        <v>192498</v>
      </c>
      <c r="E22" s="68"/>
      <c r="F22" s="42">
        <v>194246</v>
      </c>
      <c r="G22" s="68"/>
      <c r="H22" s="43">
        <v>24255</v>
      </c>
      <c r="I22" s="68"/>
      <c r="J22" s="43">
        <v>20980</v>
      </c>
      <c r="K22" s="177"/>
    </row>
    <row r="23" spans="1:11" ht="20.85" customHeight="1">
      <c r="A23" s="168" t="s">
        <v>27</v>
      </c>
      <c r="B23" s="67"/>
      <c r="C23" s="67"/>
      <c r="D23" s="106">
        <f>SUM(D11:D22)</f>
        <v>4771617</v>
      </c>
      <c r="E23" s="71"/>
      <c r="F23" s="106">
        <f>SUM(F11:F22)</f>
        <v>4877611</v>
      </c>
      <c r="G23" s="71"/>
      <c r="H23" s="106">
        <f>SUM(H11:H22)</f>
        <v>1654360</v>
      </c>
      <c r="I23" s="44"/>
      <c r="J23" s="106">
        <f>SUM(J11:J22)</f>
        <v>1254808</v>
      </c>
      <c r="K23" s="177"/>
    </row>
    <row r="24" spans="1:11" ht="20.85" customHeight="1">
      <c r="A24" s="66"/>
      <c r="B24" s="67"/>
      <c r="C24" s="67"/>
      <c r="D24" s="68"/>
      <c r="E24" s="68"/>
      <c r="F24" s="68"/>
      <c r="G24" s="68"/>
      <c r="H24" s="40"/>
      <c r="I24" s="68"/>
      <c r="J24" s="40"/>
    </row>
    <row r="25" spans="1:11" ht="20.85" customHeight="1">
      <c r="A25" s="170" t="s">
        <v>28</v>
      </c>
      <c r="B25" s="67"/>
      <c r="C25" s="67"/>
      <c r="D25" s="68"/>
      <c r="E25" s="68"/>
      <c r="F25" s="68"/>
      <c r="G25" s="68"/>
      <c r="H25" s="40"/>
      <c r="I25" s="68"/>
      <c r="J25" s="40"/>
    </row>
    <row r="26" spans="1:11" ht="20.85" customHeight="1">
      <c r="A26" s="66" t="s">
        <v>29</v>
      </c>
      <c r="B26" s="67"/>
      <c r="C26" s="67"/>
      <c r="D26" s="68">
        <v>98929</v>
      </c>
      <c r="E26" s="68"/>
      <c r="F26" s="68">
        <v>96869</v>
      </c>
      <c r="G26" s="68"/>
      <c r="H26" s="125">
        <v>0</v>
      </c>
      <c r="I26" s="68"/>
      <c r="J26" s="126">
        <v>0</v>
      </c>
      <c r="K26" s="177"/>
    </row>
    <row r="27" spans="1:11" ht="20.85" customHeight="1">
      <c r="A27" s="66" t="s">
        <v>30</v>
      </c>
      <c r="B27" s="67" t="s">
        <v>236</v>
      </c>
      <c r="C27" s="67"/>
      <c r="D27" s="68">
        <v>2026130</v>
      </c>
      <c r="E27" s="68"/>
      <c r="F27" s="68">
        <v>1100917</v>
      </c>
      <c r="G27" s="68"/>
      <c r="H27" s="126">
        <v>15342</v>
      </c>
      <c r="I27" s="68"/>
      <c r="J27" s="126">
        <v>237698</v>
      </c>
      <c r="K27" s="177"/>
    </row>
    <row r="28" spans="1:11" ht="20.85" customHeight="1">
      <c r="A28" s="66" t="s">
        <v>31</v>
      </c>
      <c r="B28" s="171"/>
      <c r="C28" s="67"/>
      <c r="D28" s="41">
        <v>0</v>
      </c>
      <c r="E28" s="38"/>
      <c r="F28" s="41">
        <v>0</v>
      </c>
      <c r="G28" s="68"/>
      <c r="H28" s="37">
        <v>2865374</v>
      </c>
      <c r="I28" s="68"/>
      <c r="J28" s="37">
        <v>2865374</v>
      </c>
      <c r="K28" s="177"/>
    </row>
    <row r="29" spans="1:11" ht="20.85" customHeight="1">
      <c r="A29" s="66" t="s">
        <v>32</v>
      </c>
      <c r="B29" s="67" t="s">
        <v>33</v>
      </c>
      <c r="C29" s="67"/>
      <c r="D29" s="68">
        <v>1541218</v>
      </c>
      <c r="E29" s="68"/>
      <c r="F29" s="68">
        <v>1519924</v>
      </c>
      <c r="G29" s="68"/>
      <c r="H29" s="37">
        <v>777862</v>
      </c>
      <c r="I29" s="68"/>
      <c r="J29" s="37">
        <v>777862</v>
      </c>
      <c r="K29" s="177"/>
    </row>
    <row r="30" spans="1:11" ht="20.85" customHeight="1">
      <c r="A30" s="66" t="s">
        <v>34</v>
      </c>
      <c r="B30" s="67">
        <v>3</v>
      </c>
      <c r="C30" s="67"/>
      <c r="D30" s="68">
        <v>54586</v>
      </c>
      <c r="E30" s="68"/>
      <c r="F30" s="68">
        <v>53927</v>
      </c>
      <c r="G30" s="68"/>
      <c r="H30" s="126">
        <v>0</v>
      </c>
      <c r="I30" s="68"/>
      <c r="J30" s="126">
        <v>0</v>
      </c>
      <c r="K30" s="177"/>
    </row>
    <row r="31" spans="1:11" ht="20.85" customHeight="1">
      <c r="A31" s="66" t="s">
        <v>35</v>
      </c>
      <c r="B31" s="67"/>
      <c r="C31" s="67"/>
      <c r="D31" s="68">
        <v>456015</v>
      </c>
      <c r="E31" s="68"/>
      <c r="F31" s="68">
        <v>456015</v>
      </c>
      <c r="G31" s="68"/>
      <c r="H31" s="37">
        <v>0</v>
      </c>
      <c r="I31" s="68"/>
      <c r="J31" s="37">
        <v>0</v>
      </c>
      <c r="K31" s="177"/>
    </row>
    <row r="32" spans="1:11" ht="20.85" customHeight="1">
      <c r="A32" s="66" t="s">
        <v>36</v>
      </c>
      <c r="B32" s="67" t="s">
        <v>37</v>
      </c>
      <c r="C32" s="67"/>
      <c r="D32" s="68">
        <v>9586721</v>
      </c>
      <c r="E32" s="68"/>
      <c r="F32" s="68">
        <v>9377667</v>
      </c>
      <c r="G32" s="38"/>
      <c r="H32" s="37">
        <v>0</v>
      </c>
      <c r="I32" s="38"/>
      <c r="J32" s="37">
        <v>0</v>
      </c>
      <c r="K32" s="177"/>
    </row>
    <row r="33" spans="1:11" ht="20.85" customHeight="1">
      <c r="A33" s="66" t="s">
        <v>38</v>
      </c>
      <c r="B33" s="67"/>
      <c r="C33" s="67"/>
      <c r="D33" s="68">
        <v>6367415</v>
      </c>
      <c r="E33" s="68"/>
      <c r="F33" s="68">
        <v>6334923</v>
      </c>
      <c r="G33" s="38"/>
      <c r="H33" s="37">
        <v>12750</v>
      </c>
      <c r="I33" s="38"/>
      <c r="J33" s="37">
        <v>14113</v>
      </c>
      <c r="K33" s="177"/>
    </row>
    <row r="34" spans="1:11" ht="20.85" customHeight="1">
      <c r="A34" s="66" t="s">
        <v>39</v>
      </c>
      <c r="B34" s="67"/>
      <c r="C34" s="67"/>
      <c r="D34" s="68">
        <v>45356</v>
      </c>
      <c r="E34" s="68"/>
      <c r="F34" s="68">
        <v>45356</v>
      </c>
      <c r="G34" s="68"/>
      <c r="H34" s="41">
        <v>0</v>
      </c>
      <c r="I34" s="38"/>
      <c r="J34" s="41">
        <v>0</v>
      </c>
      <c r="K34" s="177"/>
    </row>
    <row r="35" spans="1:11" ht="20.85" customHeight="1">
      <c r="A35" s="66" t="s">
        <v>40</v>
      </c>
      <c r="B35" s="67"/>
      <c r="C35" s="67"/>
      <c r="D35" s="37">
        <v>46250</v>
      </c>
      <c r="E35" s="68"/>
      <c r="F35" s="37">
        <v>47679</v>
      </c>
      <c r="G35" s="68"/>
      <c r="H35" s="37">
        <v>1638</v>
      </c>
      <c r="I35" s="38"/>
      <c r="J35" s="37">
        <v>1583</v>
      </c>
      <c r="K35" s="177"/>
    </row>
    <row r="36" spans="1:11" ht="20.85" customHeight="1">
      <c r="A36" s="66" t="s">
        <v>41</v>
      </c>
      <c r="B36" s="67"/>
      <c r="C36" s="67"/>
      <c r="D36" s="68">
        <v>86881</v>
      </c>
      <c r="E36" s="68"/>
      <c r="F36" s="68">
        <v>136570</v>
      </c>
      <c r="G36" s="38"/>
      <c r="H36" s="37">
        <v>0</v>
      </c>
      <c r="I36" s="38"/>
      <c r="J36" s="37">
        <v>0</v>
      </c>
      <c r="K36" s="177"/>
    </row>
    <row r="37" spans="1:11" ht="20.85" customHeight="1">
      <c r="A37" s="66" t="s">
        <v>42</v>
      </c>
      <c r="B37" s="67"/>
      <c r="C37" s="67"/>
      <c r="D37" s="37">
        <v>30000</v>
      </c>
      <c r="E37" s="68"/>
      <c r="F37" s="37">
        <v>30000</v>
      </c>
      <c r="G37" s="68"/>
      <c r="H37" s="37">
        <v>0</v>
      </c>
      <c r="I37" s="38"/>
      <c r="J37" s="37">
        <v>0</v>
      </c>
      <c r="K37" s="177"/>
    </row>
    <row r="38" spans="1:11" ht="20.85" customHeight="1">
      <c r="A38" s="66" t="s">
        <v>43</v>
      </c>
      <c r="B38" s="67" t="s">
        <v>25</v>
      </c>
      <c r="C38" s="67"/>
      <c r="D38" s="43">
        <v>352921</v>
      </c>
      <c r="E38" s="68"/>
      <c r="F38" s="43">
        <v>195651</v>
      </c>
      <c r="G38" s="68"/>
      <c r="H38" s="43">
        <v>871</v>
      </c>
      <c r="I38" s="68"/>
      <c r="J38" s="43">
        <v>757</v>
      </c>
      <c r="K38" s="177"/>
    </row>
    <row r="39" spans="1:11" ht="20.85" customHeight="1">
      <c r="A39" s="168" t="s">
        <v>44</v>
      </c>
      <c r="B39" s="172"/>
      <c r="C39" s="172"/>
      <c r="D39" s="106">
        <f>SUM(D26:D38)</f>
        <v>20692422</v>
      </c>
      <c r="E39" s="71"/>
      <c r="F39" s="106">
        <f>SUM(F26:F38)</f>
        <v>19395498</v>
      </c>
      <c r="G39" s="71"/>
      <c r="H39" s="106">
        <f>SUM(H26:H38)</f>
        <v>3673837</v>
      </c>
      <c r="I39" s="44"/>
      <c r="J39" s="106">
        <f>SUM(J26:J38)</f>
        <v>3897387</v>
      </c>
    </row>
    <row r="40" spans="1:11" ht="20.85" customHeight="1">
      <c r="A40" s="168"/>
      <c r="B40" s="172"/>
      <c r="C40" s="172"/>
      <c r="D40" s="44"/>
      <c r="E40" s="71"/>
      <c r="F40" s="44"/>
      <c r="G40" s="71"/>
      <c r="H40" s="44"/>
      <c r="I40" s="44"/>
      <c r="J40" s="44"/>
    </row>
    <row r="41" spans="1:11" ht="20.85" customHeight="1" thickBot="1">
      <c r="A41" s="168" t="s">
        <v>45</v>
      </c>
      <c r="B41" s="67"/>
      <c r="C41" s="67"/>
      <c r="D41" s="127">
        <f>SUM(D39+D23)</f>
        <v>25464039</v>
      </c>
      <c r="E41" s="71"/>
      <c r="F41" s="127">
        <f>SUM(F39+F23)</f>
        <v>24273109</v>
      </c>
      <c r="G41" s="71"/>
      <c r="H41" s="127">
        <f>SUM(H39+H23)</f>
        <v>5328197</v>
      </c>
      <c r="I41" s="71"/>
      <c r="J41" s="127">
        <f>SUM(J39+J23)</f>
        <v>5152195</v>
      </c>
    </row>
    <row r="42" spans="1:11" ht="20.85" customHeight="1" thickTop="1">
      <c r="B42" s="167"/>
      <c r="C42" s="167"/>
    </row>
    <row r="43" spans="1:11" ht="20.85" customHeight="1">
      <c r="A43" s="164" t="s">
        <v>0</v>
      </c>
      <c r="B43" s="67"/>
      <c r="C43" s="67"/>
      <c r="D43" s="74"/>
      <c r="E43" s="74"/>
      <c r="F43" s="74"/>
      <c r="G43" s="74"/>
      <c r="H43" s="74"/>
      <c r="I43" s="74"/>
      <c r="J43" s="74"/>
    </row>
    <row r="44" spans="1:11" ht="20.85" customHeight="1">
      <c r="A44" s="268" t="s">
        <v>1</v>
      </c>
      <c r="B44" s="268"/>
      <c r="C44" s="268"/>
      <c r="D44" s="268"/>
      <c r="E44" s="268"/>
      <c r="F44" s="268"/>
      <c r="G44" s="268"/>
      <c r="H44" s="268"/>
      <c r="I44" s="268"/>
      <c r="J44" s="268"/>
    </row>
    <row r="45" spans="1:11" ht="20.85" customHeight="1">
      <c r="A45" s="128"/>
      <c r="B45" s="173"/>
      <c r="C45" s="173"/>
      <c r="D45" s="128"/>
      <c r="E45" s="128"/>
      <c r="F45" s="128"/>
      <c r="G45" s="128"/>
      <c r="H45" s="128"/>
      <c r="I45" s="128"/>
      <c r="J45" s="128"/>
    </row>
    <row r="46" spans="1:11" ht="20.85" customHeight="1">
      <c r="A46" s="112"/>
      <c r="B46" s="67"/>
      <c r="C46" s="67"/>
      <c r="D46" s="270" t="s">
        <v>2</v>
      </c>
      <c r="E46" s="270"/>
      <c r="F46" s="270"/>
      <c r="G46" s="112"/>
      <c r="H46" s="270" t="s">
        <v>3</v>
      </c>
      <c r="I46" s="270"/>
      <c r="J46" s="270"/>
    </row>
    <row r="47" spans="1:11" ht="20.85" customHeight="1">
      <c r="A47" s="112"/>
      <c r="B47" s="67"/>
      <c r="C47" s="67"/>
      <c r="D47" s="270" t="s">
        <v>4</v>
      </c>
      <c r="E47" s="270"/>
      <c r="F47" s="270"/>
      <c r="G47" s="112"/>
      <c r="H47" s="271" t="s">
        <v>4</v>
      </c>
      <c r="I47" s="271"/>
      <c r="J47" s="271"/>
    </row>
    <row r="48" spans="1:11" ht="20.85" customHeight="1">
      <c r="A48" s="112"/>
      <c r="B48" s="67"/>
      <c r="C48" s="67"/>
      <c r="D48" s="124" t="s">
        <v>5</v>
      </c>
      <c r="E48" s="134"/>
      <c r="F48" s="134" t="s">
        <v>6</v>
      </c>
      <c r="G48" s="134"/>
      <c r="H48" s="124" t="s">
        <v>5</v>
      </c>
      <c r="I48" s="134"/>
      <c r="J48" s="134" t="s">
        <v>6</v>
      </c>
    </row>
    <row r="49" spans="1:10" ht="20.85" customHeight="1">
      <c r="A49" s="112"/>
      <c r="B49" s="67" t="s">
        <v>7</v>
      </c>
      <c r="C49" s="67"/>
      <c r="D49" s="134">
        <v>2024</v>
      </c>
      <c r="E49" s="134"/>
      <c r="F49" s="134">
        <v>2023</v>
      </c>
      <c r="G49" s="134"/>
      <c r="H49" s="134">
        <v>2024</v>
      </c>
      <c r="I49" s="134"/>
      <c r="J49" s="134">
        <v>2023</v>
      </c>
    </row>
    <row r="50" spans="1:10" ht="20.85" customHeight="1">
      <c r="A50" s="169" t="s">
        <v>46</v>
      </c>
      <c r="C50" s="67"/>
      <c r="D50" s="134" t="s">
        <v>9</v>
      </c>
      <c r="E50" s="134"/>
      <c r="F50" s="134"/>
      <c r="G50" s="134"/>
      <c r="H50" s="134" t="s">
        <v>9</v>
      </c>
      <c r="I50" s="134"/>
      <c r="J50" s="134"/>
    </row>
    <row r="51" spans="1:10" ht="20.85" customHeight="1">
      <c r="A51" s="174"/>
      <c r="B51" s="67"/>
      <c r="C51" s="67"/>
      <c r="D51" s="273" t="s">
        <v>11</v>
      </c>
      <c r="E51" s="273"/>
      <c r="F51" s="273"/>
      <c r="G51" s="273"/>
      <c r="H51" s="273"/>
      <c r="I51" s="273"/>
      <c r="J51" s="273"/>
    </row>
    <row r="52" spans="1:10" ht="20.85" customHeight="1">
      <c r="A52" s="170" t="s">
        <v>47</v>
      </c>
      <c r="B52" s="67"/>
      <c r="C52" s="67"/>
      <c r="D52" s="129"/>
      <c r="E52" s="129"/>
      <c r="F52" s="129"/>
      <c r="G52" s="130"/>
      <c r="H52" s="129"/>
      <c r="I52" s="129"/>
      <c r="J52" s="129"/>
    </row>
    <row r="53" spans="1:10" ht="20.85" customHeight="1">
      <c r="A53" s="66" t="s">
        <v>48</v>
      </c>
      <c r="B53" s="67" t="s">
        <v>23</v>
      </c>
      <c r="C53" s="67"/>
      <c r="D53" s="125">
        <v>64793</v>
      </c>
      <c r="E53" s="129"/>
      <c r="F53" s="125">
        <v>53025</v>
      </c>
      <c r="G53" s="105"/>
      <c r="H53" s="125">
        <v>0</v>
      </c>
      <c r="I53" s="125"/>
      <c r="J53" s="125">
        <v>0</v>
      </c>
    </row>
    <row r="54" spans="1:10" ht="20.85" customHeight="1">
      <c r="A54" s="66" t="s">
        <v>49</v>
      </c>
      <c r="B54" s="67" t="s">
        <v>25</v>
      </c>
      <c r="C54" s="67"/>
      <c r="D54" s="38">
        <v>940721</v>
      </c>
      <c r="E54" s="39"/>
      <c r="F54" s="38">
        <v>1291252</v>
      </c>
      <c r="G54" s="38"/>
      <c r="H54" s="38">
        <v>0</v>
      </c>
      <c r="I54" s="39"/>
      <c r="J54" s="38">
        <v>0</v>
      </c>
    </row>
    <row r="55" spans="1:10" ht="20.85" customHeight="1">
      <c r="A55" s="66" t="s">
        <v>50</v>
      </c>
      <c r="B55" s="67" t="s">
        <v>23</v>
      </c>
      <c r="C55" s="67"/>
      <c r="D55" s="125">
        <v>629246</v>
      </c>
      <c r="E55" s="129"/>
      <c r="F55" s="125">
        <v>1089006</v>
      </c>
      <c r="G55" s="130"/>
      <c r="H55" s="125">
        <v>148200</v>
      </c>
      <c r="I55" s="129"/>
      <c r="J55" s="125">
        <v>58040</v>
      </c>
    </row>
    <row r="56" spans="1:10" ht="20.85" customHeight="1">
      <c r="A56" s="66" t="s">
        <v>51</v>
      </c>
      <c r="B56" s="67" t="s">
        <v>23</v>
      </c>
      <c r="C56" s="67"/>
      <c r="D56" s="38">
        <v>80000</v>
      </c>
      <c r="E56" s="39"/>
      <c r="F56" s="38">
        <v>80000</v>
      </c>
      <c r="G56" s="38"/>
      <c r="H56" s="38">
        <v>0</v>
      </c>
      <c r="I56" s="39"/>
      <c r="J56" s="38">
        <v>0</v>
      </c>
    </row>
    <row r="57" spans="1:10" ht="20.85" customHeight="1">
      <c r="A57" s="66" t="s">
        <v>52</v>
      </c>
      <c r="B57" s="67" t="s">
        <v>23</v>
      </c>
      <c r="C57" s="67"/>
      <c r="D57" s="38">
        <v>2799205</v>
      </c>
      <c r="E57" s="39"/>
      <c r="F57" s="38">
        <v>1731279</v>
      </c>
      <c r="G57" s="38"/>
      <c r="H57" s="38">
        <v>0</v>
      </c>
      <c r="I57" s="39"/>
      <c r="J57" s="38">
        <v>0</v>
      </c>
    </row>
    <row r="58" spans="1:10" ht="20.85" customHeight="1">
      <c r="A58" s="66" t="s">
        <v>53</v>
      </c>
      <c r="B58" s="67"/>
      <c r="C58" s="67"/>
      <c r="D58" s="38">
        <v>14412</v>
      </c>
      <c r="E58" s="46"/>
      <c r="F58" s="38">
        <v>15565</v>
      </c>
      <c r="G58" s="38"/>
      <c r="H58" s="38">
        <v>2796</v>
      </c>
      <c r="I58" s="38"/>
      <c r="J58" s="38">
        <v>2839</v>
      </c>
    </row>
    <row r="59" spans="1:10" ht="20.85" customHeight="1">
      <c r="A59" s="66" t="s">
        <v>54</v>
      </c>
      <c r="B59" s="67" t="s">
        <v>23</v>
      </c>
      <c r="C59" s="67"/>
      <c r="D59" s="38">
        <v>1450000</v>
      </c>
      <c r="E59" s="39"/>
      <c r="F59" s="38">
        <v>800000</v>
      </c>
      <c r="G59" s="38"/>
      <c r="H59" s="38">
        <v>450000</v>
      </c>
      <c r="I59" s="39"/>
      <c r="J59" s="38">
        <v>450000</v>
      </c>
    </row>
    <row r="60" spans="1:10" ht="20.85" customHeight="1">
      <c r="A60" s="66" t="s">
        <v>55</v>
      </c>
      <c r="B60" s="67" t="s">
        <v>25</v>
      </c>
      <c r="C60" s="67"/>
      <c r="D60" s="41">
        <v>0</v>
      </c>
      <c r="E60" s="41"/>
      <c r="F60" s="41">
        <v>0</v>
      </c>
      <c r="G60" s="38"/>
      <c r="H60" s="38">
        <v>273995</v>
      </c>
      <c r="I60" s="39"/>
      <c r="J60" s="38">
        <v>244277</v>
      </c>
    </row>
    <row r="61" spans="1:10" ht="20.85" customHeight="1">
      <c r="A61" s="66" t="s">
        <v>56</v>
      </c>
      <c r="B61" s="67"/>
      <c r="C61" s="67"/>
      <c r="D61" s="41">
        <v>34073</v>
      </c>
      <c r="E61" s="41"/>
      <c r="F61" s="41">
        <v>29486</v>
      </c>
      <c r="G61" s="38"/>
      <c r="H61" s="41">
        <v>0</v>
      </c>
      <c r="I61" s="39"/>
      <c r="J61" s="41">
        <v>0</v>
      </c>
    </row>
    <row r="62" spans="1:10" ht="20.85" customHeight="1">
      <c r="A62" s="66" t="s">
        <v>57</v>
      </c>
      <c r="B62" s="67"/>
      <c r="C62" s="67"/>
      <c r="D62" s="41">
        <v>57408</v>
      </c>
      <c r="E62" s="41"/>
      <c r="F62" s="41">
        <v>56102</v>
      </c>
      <c r="G62" s="38"/>
      <c r="H62" s="41">
        <v>0</v>
      </c>
      <c r="I62" s="39"/>
      <c r="J62" s="41">
        <v>0</v>
      </c>
    </row>
    <row r="63" spans="1:10" ht="20.85" customHeight="1">
      <c r="A63" s="66" t="s">
        <v>227</v>
      </c>
      <c r="B63" s="67"/>
      <c r="C63" s="67"/>
      <c r="D63" s="41"/>
      <c r="E63" s="41"/>
      <c r="F63" s="41"/>
      <c r="G63" s="38"/>
      <c r="H63" s="41"/>
      <c r="I63" s="39"/>
      <c r="J63" s="41"/>
    </row>
    <row r="64" spans="1:10" ht="20.85" customHeight="1">
      <c r="A64" s="66" t="s">
        <v>228</v>
      </c>
      <c r="B64" s="67" t="s">
        <v>232</v>
      </c>
      <c r="C64" s="67"/>
      <c r="D64" s="41">
        <v>948939</v>
      </c>
      <c r="E64" s="41"/>
      <c r="F64" s="41">
        <v>1014272</v>
      </c>
      <c r="G64" s="38"/>
      <c r="H64" s="41">
        <v>0</v>
      </c>
      <c r="I64" s="39"/>
      <c r="J64" s="41">
        <v>0</v>
      </c>
    </row>
    <row r="65" spans="1:14" ht="20.85" customHeight="1">
      <c r="A65" s="66" t="s">
        <v>58</v>
      </c>
      <c r="B65" s="67">
        <v>3</v>
      </c>
      <c r="C65" s="67"/>
      <c r="D65" s="41">
        <v>334</v>
      </c>
      <c r="E65" s="41"/>
      <c r="F65" s="41">
        <v>527</v>
      </c>
      <c r="G65" s="38"/>
      <c r="H65" s="41">
        <v>0</v>
      </c>
      <c r="I65" s="39"/>
      <c r="J65" s="41">
        <v>0</v>
      </c>
    </row>
    <row r="66" spans="1:14" ht="20.85" customHeight="1">
      <c r="A66" s="66" t="s">
        <v>59</v>
      </c>
      <c r="B66" s="67"/>
      <c r="C66" s="67"/>
      <c r="D66" s="41">
        <v>599706</v>
      </c>
      <c r="E66" s="38"/>
      <c r="F66" s="42">
        <v>340193</v>
      </c>
      <c r="G66" s="38"/>
      <c r="H66" s="42">
        <v>17002</v>
      </c>
      <c r="I66" s="38"/>
      <c r="J66" s="42">
        <v>16798</v>
      </c>
    </row>
    <row r="67" spans="1:14" ht="20.85" customHeight="1">
      <c r="A67" s="168" t="s">
        <v>60</v>
      </c>
      <c r="B67" s="67"/>
      <c r="C67" s="67"/>
      <c r="D67" s="106">
        <f>SUM(D53:D66)</f>
        <v>7618837</v>
      </c>
      <c r="E67" s="44"/>
      <c r="F67" s="106">
        <f>SUM(F53:F66)</f>
        <v>6500707</v>
      </c>
      <c r="G67" s="44"/>
      <c r="H67" s="106">
        <f>SUM(H55:H66)</f>
        <v>891993</v>
      </c>
      <c r="I67" s="44"/>
      <c r="J67" s="106">
        <f>SUM(J53:J66)</f>
        <v>771954</v>
      </c>
    </row>
    <row r="68" spans="1:14" s="70" customFormat="1" ht="20.85" customHeight="1">
      <c r="A68" s="175"/>
      <c r="B68" s="96"/>
      <c r="C68" s="96"/>
      <c r="D68" s="45"/>
      <c r="E68" s="45"/>
      <c r="F68" s="45"/>
      <c r="G68" s="45"/>
      <c r="H68" s="45"/>
      <c r="I68" s="45"/>
      <c r="J68" s="45"/>
      <c r="L68" s="7"/>
    </row>
    <row r="69" spans="1:14" s="70" customFormat="1" ht="20.85" customHeight="1">
      <c r="A69" s="170" t="s">
        <v>61</v>
      </c>
      <c r="B69" s="67"/>
      <c r="C69" s="67"/>
      <c r="D69" s="39"/>
      <c r="E69" s="39"/>
      <c r="F69" s="39"/>
      <c r="G69" s="39"/>
      <c r="H69" s="39"/>
      <c r="I69" s="39"/>
      <c r="J69" s="39"/>
      <c r="L69" s="7"/>
    </row>
    <row r="70" spans="1:14" s="70" customFormat="1" ht="20.85" customHeight="1">
      <c r="A70" s="66" t="s">
        <v>62</v>
      </c>
      <c r="B70" s="67"/>
      <c r="C70" s="67"/>
      <c r="D70" s="39">
        <v>61040</v>
      </c>
      <c r="E70" s="39"/>
      <c r="F70" s="39">
        <v>61084</v>
      </c>
      <c r="G70" s="39"/>
      <c r="H70" s="39">
        <v>0</v>
      </c>
      <c r="I70" s="39"/>
      <c r="J70" s="39">
        <v>0</v>
      </c>
      <c r="L70" s="7"/>
    </row>
    <row r="71" spans="1:14" s="70" customFormat="1" ht="20.85" customHeight="1">
      <c r="A71" s="66" t="s">
        <v>63</v>
      </c>
      <c r="B71" s="67" t="s">
        <v>23</v>
      </c>
      <c r="C71" s="67"/>
      <c r="D71" s="39">
        <v>5354127</v>
      </c>
      <c r="E71" s="39"/>
      <c r="F71" s="39">
        <v>4677594</v>
      </c>
      <c r="G71" s="39"/>
      <c r="H71" s="39">
        <v>125704</v>
      </c>
      <c r="I71" s="39"/>
      <c r="J71" s="39">
        <v>233962</v>
      </c>
      <c r="L71" s="7"/>
    </row>
    <row r="72" spans="1:14" s="70" customFormat="1" ht="20.85" customHeight="1">
      <c r="A72" s="66" t="s">
        <v>64</v>
      </c>
      <c r="B72" s="67" t="s">
        <v>23</v>
      </c>
      <c r="C72" s="67"/>
      <c r="D72" s="39">
        <v>2343702</v>
      </c>
      <c r="E72" s="39"/>
      <c r="F72" s="39">
        <v>3796407</v>
      </c>
      <c r="G72" s="38"/>
      <c r="H72" s="39">
        <v>366800</v>
      </c>
      <c r="I72" s="39"/>
      <c r="J72" s="39">
        <v>366800</v>
      </c>
      <c r="L72" s="7"/>
    </row>
    <row r="73" spans="1:14" s="70" customFormat="1" ht="20.85" customHeight="1">
      <c r="A73" s="66" t="s">
        <v>65</v>
      </c>
      <c r="B73" s="67"/>
      <c r="C73" s="67"/>
      <c r="D73" s="38">
        <v>1389135</v>
      </c>
      <c r="E73" s="71"/>
      <c r="F73" s="38">
        <v>1383444</v>
      </c>
      <c r="G73" s="38"/>
      <c r="H73" s="38">
        <v>3236</v>
      </c>
      <c r="I73" s="38"/>
      <c r="J73" s="38">
        <v>3953</v>
      </c>
      <c r="L73" s="7"/>
    </row>
    <row r="74" spans="1:14" s="70" customFormat="1" ht="20.85" customHeight="1">
      <c r="A74" s="66" t="s">
        <v>66</v>
      </c>
      <c r="B74" s="67"/>
      <c r="C74" s="67"/>
      <c r="D74" s="39">
        <v>100292</v>
      </c>
      <c r="E74" s="39"/>
      <c r="F74" s="39">
        <v>99148</v>
      </c>
      <c r="G74" s="39"/>
      <c r="H74" s="39">
        <v>27883</v>
      </c>
      <c r="I74" s="39"/>
      <c r="J74" s="39">
        <v>28743</v>
      </c>
      <c r="L74" s="7"/>
    </row>
    <row r="75" spans="1:14" s="70" customFormat="1" ht="20.85" customHeight="1">
      <c r="A75" s="66" t="s">
        <v>229</v>
      </c>
      <c r="B75" s="67" t="s">
        <v>232</v>
      </c>
      <c r="C75" s="67"/>
      <c r="D75" s="39">
        <v>660784</v>
      </c>
      <c r="E75" s="39"/>
      <c r="F75" s="41">
        <v>0</v>
      </c>
      <c r="G75" s="39"/>
      <c r="H75" s="41">
        <v>0</v>
      </c>
      <c r="I75" s="39"/>
      <c r="J75" s="41">
        <v>0</v>
      </c>
      <c r="L75" s="7"/>
    </row>
    <row r="76" spans="1:14" s="70" customFormat="1" ht="20.85" customHeight="1">
      <c r="A76" s="66" t="s">
        <v>67</v>
      </c>
      <c r="B76" s="67">
        <v>3</v>
      </c>
      <c r="C76" s="67"/>
      <c r="D76" s="38">
        <v>547185</v>
      </c>
      <c r="E76" s="71"/>
      <c r="F76" s="39">
        <v>524459</v>
      </c>
      <c r="G76" s="38"/>
      <c r="H76" s="38">
        <v>0</v>
      </c>
      <c r="I76" s="38"/>
      <c r="J76" s="38">
        <v>0</v>
      </c>
      <c r="L76" s="182"/>
    </row>
    <row r="77" spans="1:14" ht="20.85" customHeight="1">
      <c r="A77" s="168" t="s">
        <v>68</v>
      </c>
      <c r="B77" s="172"/>
      <c r="C77" s="172"/>
      <c r="D77" s="106">
        <f>SUM(D70:D76)</f>
        <v>10456265</v>
      </c>
      <c r="E77" s="44"/>
      <c r="F77" s="106">
        <f>SUM(F70:F76)</f>
        <v>10542136</v>
      </c>
      <c r="G77" s="46"/>
      <c r="H77" s="106">
        <f>SUM(H71:H74)</f>
        <v>523623</v>
      </c>
      <c r="I77" s="44"/>
      <c r="J77" s="106">
        <f>SUM(J70:J76)</f>
        <v>633458</v>
      </c>
    </row>
    <row r="78" spans="1:14" ht="20.85" customHeight="1">
      <c r="A78" s="168"/>
      <c r="B78" s="172"/>
      <c r="C78" s="172"/>
      <c r="D78" s="44"/>
      <c r="E78" s="44"/>
      <c r="F78" s="44"/>
      <c r="G78" s="44"/>
      <c r="H78" s="44"/>
      <c r="I78" s="44"/>
      <c r="J78" s="44"/>
    </row>
    <row r="79" spans="1:14" ht="20.85" customHeight="1">
      <c r="A79" s="168" t="s">
        <v>69</v>
      </c>
      <c r="B79" s="67"/>
      <c r="C79" s="67"/>
      <c r="D79" s="117">
        <f>D67+D77</f>
        <v>18075102</v>
      </c>
      <c r="E79" s="44"/>
      <c r="F79" s="117">
        <f>F67+F77</f>
        <v>17042843</v>
      </c>
      <c r="G79" s="46"/>
      <c r="H79" s="117">
        <f>H67+H77</f>
        <v>1415616</v>
      </c>
      <c r="I79" s="44"/>
      <c r="J79" s="117">
        <f>J67+J77</f>
        <v>1405412</v>
      </c>
    </row>
    <row r="80" spans="1:14" ht="20.85" customHeight="1">
      <c r="A80" s="174"/>
      <c r="B80" s="67"/>
      <c r="C80" s="67"/>
      <c r="D80" s="39"/>
      <c r="E80" s="39"/>
      <c r="F80" s="39"/>
      <c r="G80" s="39"/>
      <c r="H80" s="39"/>
      <c r="I80" s="39"/>
      <c r="J80" s="39"/>
      <c r="K80" s="8"/>
      <c r="L80" s="70"/>
      <c r="M80" s="70"/>
      <c r="N80" s="70"/>
    </row>
    <row r="81" spans="1:13" ht="20.85" customHeight="1">
      <c r="A81" s="164" t="s">
        <v>0</v>
      </c>
      <c r="B81" s="67"/>
      <c r="C81" s="67"/>
      <c r="D81" s="74"/>
      <c r="E81" s="74"/>
      <c r="F81" s="74"/>
      <c r="G81" s="74"/>
      <c r="H81" s="74"/>
      <c r="I81" s="74"/>
      <c r="J81" s="74"/>
    </row>
    <row r="82" spans="1:13" ht="20.85" customHeight="1">
      <c r="A82" s="268" t="s">
        <v>1</v>
      </c>
      <c r="B82" s="268"/>
      <c r="C82" s="268"/>
      <c r="D82" s="268"/>
      <c r="E82" s="268"/>
      <c r="F82" s="268"/>
      <c r="G82" s="268"/>
      <c r="H82" s="268"/>
      <c r="I82" s="268"/>
      <c r="J82" s="268"/>
    </row>
    <row r="83" spans="1:13" ht="20.85" customHeight="1">
      <c r="A83" s="128"/>
      <c r="B83" s="173"/>
      <c r="C83" s="173"/>
      <c r="D83" s="128"/>
      <c r="E83" s="128"/>
      <c r="F83" s="128"/>
      <c r="G83" s="128"/>
      <c r="H83" s="128"/>
      <c r="I83" s="128"/>
      <c r="J83" s="128"/>
    </row>
    <row r="84" spans="1:13" ht="20.85" customHeight="1">
      <c r="A84" s="112"/>
      <c r="B84" s="67"/>
      <c r="C84" s="67"/>
      <c r="D84" s="270" t="s">
        <v>2</v>
      </c>
      <c r="E84" s="270"/>
      <c r="F84" s="270"/>
      <c r="G84" s="112"/>
      <c r="H84" s="270" t="s">
        <v>3</v>
      </c>
      <c r="I84" s="270"/>
      <c r="J84" s="270"/>
    </row>
    <row r="85" spans="1:13" ht="20.85" customHeight="1">
      <c r="A85" s="112"/>
      <c r="B85" s="67"/>
      <c r="C85" s="67"/>
      <c r="D85" s="270" t="s">
        <v>4</v>
      </c>
      <c r="E85" s="270"/>
      <c r="F85" s="270"/>
      <c r="G85" s="112"/>
      <c r="H85" s="271" t="s">
        <v>4</v>
      </c>
      <c r="I85" s="271"/>
      <c r="J85" s="271"/>
    </row>
    <row r="86" spans="1:13" ht="20.85" customHeight="1">
      <c r="A86" s="112"/>
      <c r="B86" s="67"/>
      <c r="C86" s="67"/>
      <c r="D86" s="124" t="s">
        <v>5</v>
      </c>
      <c r="E86" s="134"/>
      <c r="F86" s="134" t="s">
        <v>6</v>
      </c>
      <c r="G86" s="134"/>
      <c r="H86" s="124" t="s">
        <v>5</v>
      </c>
      <c r="I86" s="134"/>
      <c r="J86" s="134" t="s">
        <v>6</v>
      </c>
    </row>
    <row r="87" spans="1:13" ht="20.85" customHeight="1">
      <c r="A87" s="112"/>
      <c r="B87" s="67"/>
      <c r="C87" s="67"/>
      <c r="D87" s="134">
        <v>2024</v>
      </c>
      <c r="E87" s="134"/>
      <c r="F87" s="134">
        <v>2023</v>
      </c>
      <c r="G87" s="134"/>
      <c r="H87" s="134">
        <v>2024</v>
      </c>
      <c r="I87" s="134"/>
      <c r="J87" s="134">
        <v>2023</v>
      </c>
    </row>
    <row r="88" spans="1:13" ht="20.85" customHeight="1">
      <c r="A88" s="169"/>
      <c r="B88" s="69"/>
      <c r="C88" s="67"/>
      <c r="D88" s="134" t="s">
        <v>9</v>
      </c>
      <c r="E88" s="134"/>
      <c r="F88" s="134"/>
      <c r="G88" s="134"/>
      <c r="H88" s="134" t="s">
        <v>9</v>
      </c>
      <c r="I88" s="134"/>
      <c r="J88" s="134"/>
    </row>
    <row r="89" spans="1:13" ht="20.85" customHeight="1">
      <c r="A89" s="174"/>
      <c r="B89" s="67"/>
      <c r="C89" s="67"/>
      <c r="D89" s="273" t="s">
        <v>11</v>
      </c>
      <c r="E89" s="273"/>
      <c r="F89" s="273"/>
      <c r="G89" s="273"/>
      <c r="H89" s="273"/>
      <c r="I89" s="273"/>
      <c r="J89" s="273"/>
    </row>
    <row r="90" spans="1:13" ht="20.85" customHeight="1">
      <c r="A90" s="170" t="s">
        <v>70</v>
      </c>
      <c r="B90" s="67"/>
      <c r="C90" s="67"/>
      <c r="D90" s="39"/>
      <c r="E90" s="39"/>
      <c r="F90" s="39"/>
      <c r="G90" s="39"/>
      <c r="H90" s="39"/>
      <c r="I90" s="39"/>
      <c r="J90" s="39"/>
    </row>
    <row r="91" spans="1:13" s="176" customFormat="1" ht="20.85" customHeight="1">
      <c r="A91" s="66" t="s">
        <v>71</v>
      </c>
      <c r="B91" s="171"/>
      <c r="C91" s="67"/>
      <c r="D91" s="68"/>
      <c r="E91" s="68"/>
      <c r="F91" s="68"/>
      <c r="G91" s="68"/>
      <c r="H91" s="68"/>
      <c r="I91" s="68"/>
      <c r="J91" s="68"/>
      <c r="K91" s="11"/>
      <c r="M91" s="47"/>
    </row>
    <row r="92" spans="1:13" ht="20.85" customHeight="1">
      <c r="A92" s="174" t="s">
        <v>72</v>
      </c>
      <c r="B92" s="67"/>
      <c r="C92" s="67"/>
      <c r="D92" s="68"/>
      <c r="E92" s="68"/>
      <c r="F92" s="68"/>
      <c r="G92" s="68"/>
      <c r="H92" s="68"/>
      <c r="I92" s="68"/>
      <c r="J92" s="68"/>
    </row>
    <row r="93" spans="1:13" ht="20.85" customHeight="1" thickBot="1">
      <c r="A93" s="174" t="s">
        <v>73</v>
      </c>
      <c r="B93" s="67"/>
      <c r="C93" s="67"/>
      <c r="D93" s="48">
        <v>3458554</v>
      </c>
      <c r="E93" s="68"/>
      <c r="F93" s="48">
        <v>3458554</v>
      </c>
      <c r="G93" s="68"/>
      <c r="H93" s="48">
        <v>3458554</v>
      </c>
      <c r="I93" s="68"/>
      <c r="J93" s="48">
        <v>3458554</v>
      </c>
    </row>
    <row r="94" spans="1:13" ht="20.85" customHeight="1" thickTop="1">
      <c r="A94" s="174" t="s">
        <v>74</v>
      </c>
      <c r="B94" s="67"/>
      <c r="C94" s="67"/>
      <c r="D94" s="39"/>
      <c r="E94" s="39"/>
      <c r="F94" s="39"/>
      <c r="G94" s="39"/>
      <c r="H94" s="39"/>
      <c r="I94" s="39"/>
      <c r="J94" s="39"/>
    </row>
    <row r="95" spans="1:13" ht="20.85" customHeight="1">
      <c r="A95" s="174" t="s">
        <v>75</v>
      </c>
      <c r="B95" s="67"/>
      <c r="C95" s="67"/>
      <c r="D95" s="39">
        <v>2503255</v>
      </c>
      <c r="E95" s="39"/>
      <c r="F95" s="39">
        <v>2503255</v>
      </c>
      <c r="G95" s="39"/>
      <c r="H95" s="39">
        <v>2503255</v>
      </c>
      <c r="I95" s="39"/>
      <c r="J95" s="39">
        <v>2503255</v>
      </c>
    </row>
    <row r="96" spans="1:13" ht="20.85" customHeight="1">
      <c r="A96" s="66" t="s">
        <v>76</v>
      </c>
      <c r="B96" s="67"/>
      <c r="C96" s="67"/>
      <c r="D96" s="39">
        <v>207161</v>
      </c>
      <c r="E96" s="39"/>
      <c r="F96" s="39">
        <v>207161</v>
      </c>
      <c r="G96" s="39"/>
      <c r="H96" s="39">
        <v>207161</v>
      </c>
      <c r="I96" s="39"/>
      <c r="J96" s="39">
        <v>207161</v>
      </c>
    </row>
    <row r="97" spans="1:14" ht="20.85" customHeight="1">
      <c r="A97" s="66" t="s">
        <v>77</v>
      </c>
      <c r="B97" s="67"/>
      <c r="C97" s="67"/>
      <c r="D97" s="39"/>
      <c r="E97" s="39"/>
      <c r="F97" s="39"/>
      <c r="G97" s="39"/>
      <c r="H97" s="39"/>
      <c r="I97" s="39"/>
      <c r="J97" s="39"/>
      <c r="K97" s="8"/>
      <c r="L97" s="70"/>
      <c r="M97" s="70"/>
      <c r="N97" s="70"/>
    </row>
    <row r="98" spans="1:14" ht="20.85" customHeight="1">
      <c r="A98" s="66" t="s">
        <v>78</v>
      </c>
      <c r="B98" s="67"/>
      <c r="C98" s="67"/>
      <c r="D98" s="39"/>
      <c r="E98" s="39"/>
      <c r="F98" s="39"/>
      <c r="G98" s="39"/>
      <c r="H98" s="39"/>
      <c r="I98" s="39"/>
      <c r="J98" s="39"/>
    </row>
    <row r="99" spans="1:14" ht="20.85" customHeight="1">
      <c r="A99" s="66" t="s">
        <v>79</v>
      </c>
      <c r="B99" s="67"/>
      <c r="C99" s="67"/>
      <c r="D99" s="39">
        <v>82900</v>
      </c>
      <c r="E99" s="39"/>
      <c r="F99" s="39">
        <v>82900</v>
      </c>
      <c r="G99" s="39"/>
      <c r="H99" s="39">
        <v>82900</v>
      </c>
      <c r="I99" s="39"/>
      <c r="J99" s="39">
        <v>82900</v>
      </c>
    </row>
    <row r="100" spans="1:14" ht="20.85" customHeight="1">
      <c r="A100" s="66" t="s">
        <v>80</v>
      </c>
      <c r="B100" s="67"/>
      <c r="C100" s="67"/>
      <c r="D100" s="39">
        <v>1317358</v>
      </c>
      <c r="E100" s="39"/>
      <c r="F100" s="39">
        <v>1453834</v>
      </c>
      <c r="G100" s="39"/>
      <c r="H100" s="39">
        <v>836068</v>
      </c>
      <c r="I100" s="39"/>
      <c r="J100" s="39">
        <v>818440</v>
      </c>
    </row>
    <row r="101" spans="1:14" ht="20.85" customHeight="1">
      <c r="A101" s="66" t="s">
        <v>81</v>
      </c>
      <c r="B101" s="67"/>
      <c r="C101" s="67"/>
      <c r="D101" s="39">
        <v>603424</v>
      </c>
      <c r="E101" s="39"/>
      <c r="F101" s="39">
        <v>146789</v>
      </c>
      <c r="G101" s="39"/>
      <c r="H101" s="39">
        <v>283197</v>
      </c>
      <c r="I101" s="39"/>
      <c r="J101" s="39">
        <v>135027</v>
      </c>
      <c r="K101" s="177"/>
    </row>
    <row r="102" spans="1:14" ht="20.85" customHeight="1">
      <c r="A102" s="168" t="s">
        <v>82</v>
      </c>
      <c r="B102" s="172"/>
      <c r="C102" s="172"/>
      <c r="D102" s="81">
        <f>SUM(D95:D101)</f>
        <v>4714098</v>
      </c>
      <c r="E102" s="44"/>
      <c r="F102" s="81">
        <f>SUM(F95:F101)</f>
        <v>4393939</v>
      </c>
      <c r="G102" s="44"/>
      <c r="H102" s="81">
        <f>SUM(H95:H101)</f>
        <v>3912581</v>
      </c>
      <c r="I102" s="44"/>
      <c r="J102" s="81">
        <f>SUM(J95:J101)</f>
        <v>3746783</v>
      </c>
      <c r="K102" s="177"/>
    </row>
    <row r="103" spans="1:14" ht="20.85" customHeight="1">
      <c r="A103" s="66" t="s">
        <v>83</v>
      </c>
      <c r="B103" s="67"/>
      <c r="C103" s="67"/>
      <c r="D103" s="42">
        <v>2674839</v>
      </c>
      <c r="E103" s="39"/>
      <c r="F103" s="42">
        <v>2836327</v>
      </c>
      <c r="G103" s="39"/>
      <c r="H103" s="42">
        <v>0</v>
      </c>
      <c r="I103" s="39"/>
      <c r="J103" s="42">
        <v>0</v>
      </c>
      <c r="K103" s="177"/>
    </row>
    <row r="104" spans="1:14" ht="20.85" customHeight="1">
      <c r="A104" s="168" t="s">
        <v>84</v>
      </c>
      <c r="B104" s="67"/>
      <c r="C104" s="67"/>
      <c r="D104" s="117">
        <f>SUM(D102:D103)</f>
        <v>7388937</v>
      </c>
      <c r="E104" s="44"/>
      <c r="F104" s="117">
        <f>SUM(F102:F103)</f>
        <v>7230266</v>
      </c>
      <c r="G104" s="44"/>
      <c r="H104" s="117">
        <f>SUM(H102:H103)</f>
        <v>3912581</v>
      </c>
      <c r="I104" s="44"/>
      <c r="J104" s="117">
        <f>SUM(J102:J103)</f>
        <v>3746783</v>
      </c>
    </row>
    <row r="105" spans="1:14" ht="20.85" customHeight="1">
      <c r="A105" s="168"/>
      <c r="B105" s="67"/>
      <c r="C105" s="67"/>
      <c r="D105" s="44"/>
      <c r="E105" s="44"/>
      <c r="F105" s="44"/>
      <c r="G105" s="44"/>
      <c r="H105" s="44"/>
      <c r="I105" s="44"/>
      <c r="J105" s="44"/>
    </row>
    <row r="106" spans="1:14" ht="20.85" customHeight="1" thickBot="1">
      <c r="A106" s="168" t="s">
        <v>85</v>
      </c>
      <c r="B106" s="172"/>
      <c r="C106" s="172"/>
      <c r="D106" s="127">
        <f>D104+D79</f>
        <v>25464039</v>
      </c>
      <c r="E106" s="44"/>
      <c r="F106" s="127">
        <f>F104+F79</f>
        <v>24273109</v>
      </c>
      <c r="G106" s="44"/>
      <c r="H106" s="127">
        <f>H104+H79</f>
        <v>5328197</v>
      </c>
      <c r="I106" s="44"/>
      <c r="J106" s="127">
        <f>J104+J79</f>
        <v>5152195</v>
      </c>
    </row>
    <row r="107" spans="1:14" ht="20.85" customHeight="1" thickTop="1">
      <c r="A107" s="178"/>
      <c r="B107" s="167"/>
      <c r="C107" s="167"/>
      <c r="D107" s="5"/>
      <c r="E107" s="5"/>
      <c r="F107" s="5"/>
      <c r="G107" s="5"/>
      <c r="H107" s="5"/>
      <c r="I107" s="5"/>
      <c r="J107" s="5"/>
    </row>
    <row r="108" spans="1:14" ht="20.85" customHeight="1">
      <c r="A108" s="178"/>
      <c r="D108" s="9"/>
      <c r="E108" s="9"/>
      <c r="F108" s="9"/>
      <c r="G108" s="10"/>
      <c r="H108" s="9"/>
      <c r="I108" s="9"/>
      <c r="J108" s="9"/>
    </row>
    <row r="109" spans="1:14" ht="20.85" customHeight="1">
      <c r="A109" s="178"/>
      <c r="D109" s="9"/>
      <c r="E109" s="9"/>
      <c r="F109" s="9"/>
      <c r="G109" s="10"/>
      <c r="H109" s="9"/>
      <c r="I109" s="9"/>
      <c r="J109" s="9"/>
    </row>
    <row r="110" spans="1:14" ht="20.85" customHeight="1">
      <c r="B110" s="69"/>
      <c r="C110" s="69"/>
      <c r="G110" s="10"/>
      <c r="H110" s="9"/>
      <c r="I110" s="9"/>
      <c r="J110" s="9"/>
    </row>
    <row r="111" spans="1:14" ht="20.85" customHeight="1"/>
    <row r="112" spans="1:14" ht="20.85" customHeight="1"/>
    <row r="113" spans="1:3" ht="20.85" customHeight="1"/>
    <row r="114" spans="1:3" ht="20.85" customHeight="1"/>
    <row r="115" spans="1:3" ht="20.85" customHeight="1"/>
    <row r="116" spans="1:3" ht="20.85" customHeight="1">
      <c r="A116" s="272"/>
      <c r="B116" s="272"/>
      <c r="C116" s="179"/>
    </row>
    <row r="117" spans="1:3" ht="20.85" customHeight="1"/>
  </sheetData>
  <mergeCells count="21">
    <mergeCell ref="D5:F5"/>
    <mergeCell ref="H5:J5"/>
    <mergeCell ref="A116:B116"/>
    <mergeCell ref="D47:F47"/>
    <mergeCell ref="H47:J47"/>
    <mergeCell ref="D51:J51"/>
    <mergeCell ref="D9:J9"/>
    <mergeCell ref="A44:J44"/>
    <mergeCell ref="D46:F46"/>
    <mergeCell ref="H46:J46"/>
    <mergeCell ref="A82:J82"/>
    <mergeCell ref="D84:F84"/>
    <mergeCell ref="H84:J84"/>
    <mergeCell ref="D85:F85"/>
    <mergeCell ref="H85:J85"/>
    <mergeCell ref="D89:J89"/>
    <mergeCell ref="A2:J2"/>
    <mergeCell ref="D3:F3"/>
    <mergeCell ref="H3:J3"/>
    <mergeCell ref="D4:F4"/>
    <mergeCell ref="H4:J4"/>
  </mergeCells>
  <pageMargins left="0.8" right="0.8" top="0.48" bottom="0.5" header="0.5" footer="0.5"/>
  <pageSetup scale="76" firstPageNumber="3" fitToHeight="0" orientation="portrait" useFirstPageNumber="1" r:id="rId1"/>
  <headerFooter alignWithMargins="0">
    <oddFooter>&amp;L&amp;"Times New Roman,Regular"&amp;11  The accompanying notes form an integral part of the interim financial statements.&amp;"Angsana New,Regular"&amp;14
&amp;C&amp;P</oddFooter>
  </headerFooter>
  <rowBreaks count="2" manualBreakCount="2">
    <brk id="42" max="16383" man="1"/>
    <brk id="8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8"/>
  <sheetViews>
    <sheetView tabSelected="1" view="pageBreakPreview" topLeftCell="A10" zoomScale="115" zoomScaleNormal="55" zoomScaleSheetLayoutView="115" workbookViewId="0">
      <selection activeCell="B13" sqref="B13:B15"/>
    </sheetView>
  </sheetViews>
  <sheetFormatPr defaultColWidth="11.375" defaultRowHeight="21.6" customHeight="1"/>
  <cols>
    <col min="1" max="1" width="68.75" style="97" customWidth="1"/>
    <col min="2" max="2" width="10.5" style="217" customWidth="1"/>
    <col min="3" max="3" width="17.125" style="97" customWidth="1"/>
    <col min="4" max="4" width="2.125" style="97" customWidth="1"/>
    <col min="5" max="5" width="17.125" style="97" customWidth="1"/>
    <col min="6" max="6" width="2.125" style="97" customWidth="1"/>
    <col min="7" max="7" width="17.125" style="97" customWidth="1"/>
    <col min="8" max="8" width="2.125" style="97" customWidth="1"/>
    <col min="9" max="9" width="17.125" style="97" customWidth="1"/>
    <col min="10" max="16384" width="11.375" style="97"/>
  </cols>
  <sheetData>
    <row r="1" spans="1:12" s="114" customFormat="1" ht="21.6" customHeight="1">
      <c r="A1" s="275" t="s">
        <v>0</v>
      </c>
      <c r="B1" s="275"/>
      <c r="C1" s="275"/>
      <c r="D1" s="275"/>
      <c r="E1" s="275"/>
      <c r="F1" s="275"/>
      <c r="G1" s="275"/>
      <c r="H1" s="275"/>
      <c r="I1" s="275"/>
    </row>
    <row r="2" spans="1:12" s="136" customFormat="1" ht="21.6" customHeight="1">
      <c r="A2" s="276" t="s">
        <v>86</v>
      </c>
      <c r="B2" s="277"/>
      <c r="C2" s="277"/>
      <c r="D2" s="277"/>
      <c r="E2" s="277"/>
      <c r="F2" s="277"/>
      <c r="G2" s="277"/>
      <c r="H2" s="277"/>
      <c r="I2" s="277"/>
    </row>
    <row r="3" spans="1:12" s="114" customFormat="1" ht="21.6" customHeight="1">
      <c r="A3" s="69"/>
      <c r="B3" s="75"/>
      <c r="C3" s="278"/>
      <c r="D3" s="278"/>
      <c r="E3" s="278"/>
      <c r="F3" s="102"/>
      <c r="G3" s="278"/>
      <c r="H3" s="278"/>
      <c r="I3" s="278"/>
    </row>
    <row r="4" spans="1:12" s="114" customFormat="1" ht="21.6" customHeight="1">
      <c r="A4" s="69"/>
      <c r="B4" s="75"/>
      <c r="C4" s="270" t="s">
        <v>2</v>
      </c>
      <c r="D4" s="270"/>
      <c r="E4" s="270"/>
      <c r="F4" s="85"/>
      <c r="G4" s="270" t="s">
        <v>3</v>
      </c>
      <c r="H4" s="270"/>
      <c r="I4" s="270"/>
    </row>
    <row r="5" spans="1:12" s="114" customFormat="1" ht="21.6" customHeight="1">
      <c r="A5" s="69"/>
      <c r="B5" s="216"/>
      <c r="C5" s="270" t="s">
        <v>4</v>
      </c>
      <c r="D5" s="270"/>
      <c r="E5" s="270"/>
      <c r="F5" s="85"/>
      <c r="G5" s="270" t="s">
        <v>87</v>
      </c>
      <c r="H5" s="270"/>
      <c r="I5" s="270"/>
    </row>
    <row r="6" spans="1:12" s="114" customFormat="1" ht="21.6" customHeight="1">
      <c r="A6" s="69"/>
      <c r="B6" s="75"/>
      <c r="C6" s="281" t="s">
        <v>88</v>
      </c>
      <c r="D6" s="281"/>
      <c r="E6" s="281"/>
      <c r="F6" s="86"/>
      <c r="G6" s="281" t="s">
        <v>88</v>
      </c>
      <c r="H6" s="281"/>
      <c r="I6" s="281"/>
    </row>
    <row r="7" spans="1:12" s="114" customFormat="1" ht="21.6" customHeight="1">
      <c r="A7" s="69"/>
      <c r="B7" s="75"/>
      <c r="C7" s="279" t="s">
        <v>5</v>
      </c>
      <c r="D7" s="280"/>
      <c r="E7" s="280"/>
      <c r="F7" s="86"/>
      <c r="G7" s="279" t="s">
        <v>5</v>
      </c>
      <c r="H7" s="280"/>
      <c r="I7" s="280"/>
    </row>
    <row r="8" spans="1:12" s="114" customFormat="1" ht="21.6" customHeight="1">
      <c r="A8" s="69"/>
      <c r="B8" s="75" t="s">
        <v>7</v>
      </c>
      <c r="C8" s="134">
        <v>2024</v>
      </c>
      <c r="D8" s="74"/>
      <c r="E8" s="134">
        <v>2023</v>
      </c>
      <c r="F8" s="87"/>
      <c r="G8" s="134">
        <v>2024</v>
      </c>
      <c r="H8" s="74"/>
      <c r="I8" s="134">
        <v>2023</v>
      </c>
    </row>
    <row r="9" spans="1:12" ht="21.6" customHeight="1">
      <c r="A9" s="153" t="s">
        <v>10</v>
      </c>
      <c r="B9" s="75"/>
      <c r="C9" s="274" t="s">
        <v>11</v>
      </c>
      <c r="D9" s="274"/>
      <c r="E9" s="274"/>
      <c r="F9" s="274"/>
      <c r="G9" s="274"/>
      <c r="H9" s="274"/>
      <c r="I9" s="274"/>
    </row>
    <row r="10" spans="1:12" ht="21.6" customHeight="1">
      <c r="A10" s="145" t="s">
        <v>89</v>
      </c>
      <c r="B10" s="75"/>
      <c r="C10" s="103"/>
      <c r="D10" s="103"/>
      <c r="E10" s="103"/>
      <c r="F10" s="103"/>
      <c r="G10" s="103"/>
      <c r="H10" s="103"/>
      <c r="I10" s="103"/>
      <c r="L10" s="154"/>
    </row>
    <row r="11" spans="1:12" ht="21.6" customHeight="1">
      <c r="A11" s="74" t="s">
        <v>90</v>
      </c>
      <c r="B11" s="75">
        <v>3</v>
      </c>
      <c r="C11" s="105">
        <v>76597</v>
      </c>
      <c r="D11" s="105"/>
      <c r="E11" s="104">
        <v>11233</v>
      </c>
      <c r="F11" s="105"/>
      <c r="G11" s="105">
        <v>53339</v>
      </c>
      <c r="H11" s="105"/>
      <c r="I11" s="104">
        <v>25811</v>
      </c>
    </row>
    <row r="12" spans="1:12" ht="21.6" customHeight="1">
      <c r="A12" s="74" t="s">
        <v>91</v>
      </c>
      <c r="B12" s="75">
        <v>3</v>
      </c>
      <c r="C12" s="105">
        <v>143348</v>
      </c>
      <c r="D12" s="105"/>
      <c r="E12" s="105">
        <v>0</v>
      </c>
      <c r="F12" s="105"/>
      <c r="G12" s="105">
        <v>0</v>
      </c>
      <c r="H12" s="105"/>
      <c r="I12" s="105">
        <v>0</v>
      </c>
    </row>
    <row r="13" spans="1:12" ht="21.6" customHeight="1">
      <c r="A13" s="74" t="s">
        <v>92</v>
      </c>
      <c r="B13" s="75">
        <v>3</v>
      </c>
      <c r="C13" s="105">
        <v>172183</v>
      </c>
      <c r="D13" s="105"/>
      <c r="E13" s="105">
        <v>0</v>
      </c>
      <c r="F13" s="105"/>
      <c r="G13" s="105">
        <v>0</v>
      </c>
      <c r="H13" s="105"/>
      <c r="I13" s="105">
        <v>0</v>
      </c>
    </row>
    <row r="14" spans="1:12" ht="21.6" customHeight="1">
      <c r="A14" s="74" t="s">
        <v>93</v>
      </c>
      <c r="B14" s="75">
        <v>3</v>
      </c>
      <c r="C14" s="105">
        <v>27392</v>
      </c>
      <c r="D14" s="105"/>
      <c r="E14" s="105">
        <v>0</v>
      </c>
      <c r="F14" s="105"/>
      <c r="G14" s="105">
        <v>0</v>
      </c>
      <c r="H14" s="105"/>
      <c r="I14" s="105">
        <v>0</v>
      </c>
    </row>
    <row r="15" spans="1:12" ht="21.6" customHeight="1">
      <c r="A15" s="74" t="s">
        <v>94</v>
      </c>
      <c r="B15" s="75">
        <v>3</v>
      </c>
      <c r="C15" s="105">
        <v>61545</v>
      </c>
      <c r="D15" s="105"/>
      <c r="E15" s="105">
        <v>0</v>
      </c>
      <c r="F15" s="105"/>
      <c r="G15" s="105">
        <v>0</v>
      </c>
      <c r="H15" s="105"/>
      <c r="I15" s="105">
        <v>0</v>
      </c>
    </row>
    <row r="16" spans="1:12" ht="21.6" customHeight="1">
      <c r="A16" s="74" t="s">
        <v>95</v>
      </c>
      <c r="B16" s="75"/>
      <c r="C16" s="105">
        <v>0</v>
      </c>
      <c r="D16" s="105"/>
      <c r="E16" s="105">
        <v>0</v>
      </c>
      <c r="F16" s="105"/>
      <c r="G16" s="105">
        <v>458</v>
      </c>
      <c r="H16" s="105"/>
      <c r="I16" s="105">
        <v>0</v>
      </c>
    </row>
    <row r="17" spans="1:12" ht="21.6" customHeight="1">
      <c r="A17" s="74" t="s">
        <v>96</v>
      </c>
      <c r="B17" s="75">
        <v>3</v>
      </c>
      <c r="C17" s="105">
        <v>67521</v>
      </c>
      <c r="D17" s="105"/>
      <c r="E17" s="105">
        <v>3687</v>
      </c>
      <c r="F17" s="105"/>
      <c r="G17" s="105">
        <v>18</v>
      </c>
      <c r="H17" s="105"/>
      <c r="I17" s="105">
        <v>40</v>
      </c>
    </row>
    <row r="18" spans="1:12" s="154" customFormat="1" ht="21.6" customHeight="1">
      <c r="A18" s="72" t="s">
        <v>97</v>
      </c>
      <c r="B18" s="155"/>
      <c r="C18" s="106">
        <f>SUM(C11:C17)</f>
        <v>548586</v>
      </c>
      <c r="D18" s="107"/>
      <c r="E18" s="106">
        <f>SUM(E11:E17)</f>
        <v>14920</v>
      </c>
      <c r="F18" s="107"/>
      <c r="G18" s="106">
        <f>SUM(G11:G17)</f>
        <v>53815</v>
      </c>
      <c r="H18" s="107"/>
      <c r="I18" s="106">
        <f>SUM(I11:I17)</f>
        <v>25851</v>
      </c>
    </row>
    <row r="19" spans="1:12" ht="20.25" customHeight="1">
      <c r="B19" s="96"/>
      <c r="C19" s="96"/>
      <c r="D19" s="108"/>
      <c r="E19" s="96"/>
      <c r="F19" s="108"/>
      <c r="G19" s="108"/>
      <c r="H19" s="108"/>
      <c r="I19" s="108"/>
      <c r="J19" s="108"/>
    </row>
    <row r="20" spans="1:12" ht="21.6" customHeight="1">
      <c r="A20" s="145" t="s">
        <v>98</v>
      </c>
      <c r="B20" s="75"/>
      <c r="C20" s="105"/>
      <c r="D20" s="105"/>
      <c r="E20" s="105"/>
      <c r="F20" s="105"/>
      <c r="G20" s="105"/>
      <c r="H20" s="105"/>
      <c r="I20" s="105"/>
    </row>
    <row r="21" spans="1:12" ht="21.6" customHeight="1">
      <c r="A21" s="74" t="s">
        <v>99</v>
      </c>
      <c r="B21" s="75"/>
      <c r="C21" s="105">
        <v>11201</v>
      </c>
      <c r="D21" s="105"/>
      <c r="E21" s="105">
        <v>12650</v>
      </c>
      <c r="F21" s="105"/>
      <c r="G21" s="105">
        <v>11201</v>
      </c>
      <c r="H21" s="105"/>
      <c r="I21" s="105">
        <v>10825</v>
      </c>
    </row>
    <row r="22" spans="1:12" ht="21.6" customHeight="1">
      <c r="A22" s="74" t="s">
        <v>100</v>
      </c>
      <c r="B22" s="75"/>
      <c r="C22" s="105">
        <v>110201</v>
      </c>
      <c r="D22" s="105"/>
      <c r="E22" s="105">
        <v>0</v>
      </c>
      <c r="F22" s="105"/>
      <c r="G22" s="105">
        <v>0</v>
      </c>
      <c r="H22" s="105"/>
      <c r="I22" s="105">
        <v>0</v>
      </c>
    </row>
    <row r="23" spans="1:12" ht="21.6" customHeight="1">
      <c r="A23" s="74" t="s">
        <v>101</v>
      </c>
      <c r="B23" s="75"/>
      <c r="C23" s="105">
        <v>73914</v>
      </c>
      <c r="D23" s="105"/>
      <c r="E23" s="105">
        <v>0</v>
      </c>
      <c r="F23" s="105"/>
      <c r="G23" s="105">
        <v>0</v>
      </c>
      <c r="H23" s="105"/>
      <c r="I23" s="105">
        <v>0</v>
      </c>
    </row>
    <row r="24" spans="1:12" ht="21.6" customHeight="1">
      <c r="A24" s="74" t="s">
        <v>102</v>
      </c>
      <c r="B24" s="75"/>
      <c r="C24" s="105">
        <v>9032</v>
      </c>
      <c r="D24" s="105"/>
      <c r="E24" s="105">
        <v>0</v>
      </c>
      <c r="F24" s="105"/>
      <c r="G24" s="105">
        <v>0</v>
      </c>
      <c r="H24" s="105"/>
      <c r="I24" s="105">
        <v>0</v>
      </c>
    </row>
    <row r="25" spans="1:12" ht="21.6" customHeight="1">
      <c r="A25" s="74" t="s">
        <v>103</v>
      </c>
      <c r="B25" s="75"/>
      <c r="C25" s="105">
        <v>92690</v>
      </c>
      <c r="D25" s="105"/>
      <c r="E25" s="105">
        <v>0</v>
      </c>
      <c r="F25" s="105"/>
      <c r="G25" s="105">
        <v>0</v>
      </c>
      <c r="H25" s="105"/>
      <c r="I25" s="105">
        <v>0</v>
      </c>
    </row>
    <row r="26" spans="1:12" ht="21.6" customHeight="1">
      <c r="A26" s="74" t="s">
        <v>104</v>
      </c>
      <c r="C26" s="105">
        <v>34170</v>
      </c>
      <c r="D26" s="105"/>
      <c r="E26" s="105">
        <v>0</v>
      </c>
      <c r="F26" s="105"/>
      <c r="G26" s="105">
        <v>0</v>
      </c>
      <c r="H26" s="105"/>
      <c r="I26" s="105">
        <v>0</v>
      </c>
    </row>
    <row r="27" spans="1:12" ht="21.6" customHeight="1">
      <c r="A27" s="74" t="s">
        <v>105</v>
      </c>
      <c r="B27" s="75">
        <v>3</v>
      </c>
      <c r="C27" s="105">
        <v>232101</v>
      </c>
      <c r="D27" s="105"/>
      <c r="E27" s="105">
        <v>5708</v>
      </c>
      <c r="F27" s="105"/>
      <c r="G27" s="105">
        <v>8103</v>
      </c>
      <c r="H27" s="105"/>
      <c r="I27" s="105">
        <v>5401</v>
      </c>
    </row>
    <row r="28" spans="1:12" ht="21.6" customHeight="1">
      <c r="A28" s="74" t="s">
        <v>241</v>
      </c>
      <c r="B28" s="75">
        <v>8</v>
      </c>
      <c r="C28" s="105">
        <v>50451</v>
      </c>
      <c r="D28" s="105"/>
      <c r="E28" s="105">
        <v>0</v>
      </c>
      <c r="F28" s="105"/>
      <c r="G28" s="105">
        <v>0</v>
      </c>
      <c r="H28" s="105"/>
      <c r="I28" s="105">
        <v>0</v>
      </c>
    </row>
    <row r="29" spans="1:12" ht="21.6" customHeight="1">
      <c r="A29" s="74" t="s">
        <v>106</v>
      </c>
      <c r="B29" s="75"/>
      <c r="C29" s="105">
        <v>32992</v>
      </c>
      <c r="D29" s="105"/>
      <c r="E29" s="105">
        <v>510</v>
      </c>
      <c r="F29" s="105"/>
      <c r="G29" s="105">
        <v>0</v>
      </c>
      <c r="H29" s="105"/>
      <c r="I29" s="105">
        <v>510</v>
      </c>
    </row>
    <row r="30" spans="1:12" ht="21.6" customHeight="1">
      <c r="A30" s="72" t="s">
        <v>107</v>
      </c>
      <c r="B30" s="75"/>
      <c r="C30" s="106">
        <f>SUM(C21:C29)</f>
        <v>646752</v>
      </c>
      <c r="D30" s="107"/>
      <c r="E30" s="106">
        <f>SUM(E21:E29)</f>
        <v>18868</v>
      </c>
      <c r="F30" s="107"/>
      <c r="G30" s="106">
        <f>SUM(G21:G29)</f>
        <v>19304</v>
      </c>
      <c r="H30" s="107"/>
      <c r="I30" s="106">
        <f>SUM(I21:I29)</f>
        <v>16736</v>
      </c>
    </row>
    <row r="31" spans="1:12" ht="20.25" customHeight="1">
      <c r="B31" s="96"/>
      <c r="C31" s="96"/>
      <c r="D31" s="108"/>
      <c r="E31" s="96"/>
      <c r="F31" s="108"/>
      <c r="G31" s="108"/>
      <c r="H31" s="108"/>
      <c r="I31" s="108"/>
      <c r="J31" s="108"/>
      <c r="L31" s="74"/>
    </row>
    <row r="32" spans="1:12" ht="21.6" customHeight="1">
      <c r="A32" s="72" t="s">
        <v>233</v>
      </c>
      <c r="B32" s="75"/>
      <c r="C32" s="107">
        <f>C18-C30</f>
        <v>-98166</v>
      </c>
      <c r="D32" s="107"/>
      <c r="E32" s="107">
        <f>E18-E30</f>
        <v>-3948</v>
      </c>
      <c r="F32" s="107"/>
      <c r="G32" s="107">
        <f>G18-G30</f>
        <v>34511</v>
      </c>
      <c r="H32" s="107"/>
      <c r="I32" s="107">
        <f>I18-I30</f>
        <v>9115</v>
      </c>
      <c r="L32" s="156"/>
    </row>
    <row r="33" spans="1:12" ht="21.6" customHeight="1">
      <c r="A33" s="74" t="s">
        <v>108</v>
      </c>
      <c r="B33" s="75">
        <v>3</v>
      </c>
      <c r="C33" s="105">
        <v>-192598</v>
      </c>
      <c r="D33" s="105"/>
      <c r="E33" s="105">
        <v>-7017</v>
      </c>
      <c r="F33" s="105"/>
      <c r="G33" s="105">
        <v>-16883</v>
      </c>
      <c r="H33" s="105"/>
      <c r="I33" s="105">
        <v>-7017</v>
      </c>
      <c r="L33" s="156"/>
    </row>
    <row r="34" spans="1:12" ht="21.6" customHeight="1">
      <c r="A34" s="74" t="s">
        <v>231</v>
      </c>
      <c r="B34" s="162"/>
      <c r="C34" s="257"/>
      <c r="D34" s="105"/>
      <c r="E34" s="105"/>
      <c r="F34" s="105"/>
      <c r="G34" s="105"/>
      <c r="H34" s="105"/>
      <c r="I34" s="105"/>
      <c r="L34" s="156"/>
    </row>
    <row r="35" spans="1:12" ht="21.6" customHeight="1">
      <c r="A35" s="157" t="s">
        <v>109</v>
      </c>
      <c r="B35" s="75">
        <v>6</v>
      </c>
      <c r="C35" s="105">
        <v>47843</v>
      </c>
      <c r="D35" s="68"/>
      <c r="E35" s="105">
        <v>1569</v>
      </c>
      <c r="F35" s="68"/>
      <c r="G35" s="105">
        <v>0</v>
      </c>
      <c r="H35" s="105"/>
      <c r="I35" s="105">
        <v>0</v>
      </c>
    </row>
    <row r="36" spans="1:12" ht="21.6" customHeight="1">
      <c r="A36" s="72" t="s">
        <v>234</v>
      </c>
      <c r="C36" s="131">
        <f>SUM(C32:C35)</f>
        <v>-242921</v>
      </c>
      <c r="D36" s="107"/>
      <c r="E36" s="131">
        <f>SUM(E32:E35)</f>
        <v>-9396</v>
      </c>
      <c r="F36" s="107"/>
      <c r="G36" s="131">
        <f>SUM(G32:G35)</f>
        <v>17628</v>
      </c>
      <c r="H36" s="107"/>
      <c r="I36" s="131">
        <f>SUM(I32:I35)</f>
        <v>2098</v>
      </c>
      <c r="L36" s="156"/>
    </row>
    <row r="37" spans="1:12" ht="21.6" customHeight="1">
      <c r="A37" s="74" t="s">
        <v>235</v>
      </c>
      <c r="B37" s="75"/>
      <c r="C37" s="109">
        <v>-57445</v>
      </c>
      <c r="D37" s="105"/>
      <c r="E37" s="109">
        <v>0</v>
      </c>
      <c r="F37" s="105"/>
      <c r="G37" s="109">
        <v>0</v>
      </c>
      <c r="H37" s="105"/>
      <c r="I37" s="109">
        <v>0</v>
      </c>
      <c r="L37" s="156"/>
    </row>
    <row r="38" spans="1:12" s="74" customFormat="1" ht="20.25" customHeight="1">
      <c r="A38" s="72" t="s">
        <v>182</v>
      </c>
      <c r="B38" s="134"/>
      <c r="C38" s="49">
        <f>SUM(C36:C37)</f>
        <v>-300366</v>
      </c>
      <c r="D38" s="46"/>
      <c r="E38" s="49">
        <f>SUM(E36:E37)</f>
        <v>-9396</v>
      </c>
      <c r="F38" s="46"/>
      <c r="G38" s="49">
        <f>SUM(G36:G37)</f>
        <v>17628</v>
      </c>
      <c r="H38" s="46"/>
      <c r="I38" s="49">
        <f>SUM(I36:I37)</f>
        <v>2098</v>
      </c>
    </row>
    <row r="39" spans="1:12" ht="21.6" customHeight="1">
      <c r="A39" s="69"/>
      <c r="B39" s="75"/>
      <c r="C39" s="74"/>
      <c r="D39" s="74"/>
      <c r="E39" s="74"/>
      <c r="F39" s="74"/>
      <c r="G39" s="74"/>
      <c r="H39" s="74"/>
      <c r="I39" s="74"/>
    </row>
    <row r="40" spans="1:12" ht="21.6" customHeight="1">
      <c r="A40" s="275" t="s">
        <v>0</v>
      </c>
      <c r="B40" s="275"/>
      <c r="C40" s="275"/>
      <c r="D40" s="275"/>
      <c r="E40" s="275"/>
      <c r="F40" s="275"/>
      <c r="G40" s="275"/>
      <c r="H40" s="275"/>
      <c r="I40" s="275"/>
    </row>
    <row r="41" spans="1:12" ht="21.6" customHeight="1">
      <c r="A41" s="276" t="s">
        <v>86</v>
      </c>
      <c r="B41" s="277"/>
      <c r="C41" s="277"/>
      <c r="D41" s="277"/>
      <c r="E41" s="277"/>
      <c r="F41" s="277"/>
      <c r="G41" s="277"/>
      <c r="H41" s="277"/>
      <c r="I41" s="277"/>
    </row>
    <row r="43" spans="1:12" ht="21.6" customHeight="1">
      <c r="B43" s="75"/>
      <c r="C43" s="270" t="s">
        <v>2</v>
      </c>
      <c r="D43" s="270"/>
      <c r="E43" s="270"/>
      <c r="F43" s="85"/>
      <c r="G43" s="270" t="s">
        <v>3</v>
      </c>
      <c r="H43" s="270"/>
      <c r="I43" s="270"/>
    </row>
    <row r="44" spans="1:12" ht="21.6" customHeight="1">
      <c r="B44" s="216"/>
      <c r="C44" s="270" t="s">
        <v>4</v>
      </c>
      <c r="D44" s="270"/>
      <c r="E44" s="270"/>
      <c r="F44" s="85"/>
      <c r="G44" s="270" t="s">
        <v>87</v>
      </c>
      <c r="H44" s="270"/>
      <c r="I44" s="270"/>
    </row>
    <row r="45" spans="1:12" ht="21.6" customHeight="1">
      <c r="B45" s="75"/>
      <c r="C45" s="281" t="s">
        <v>88</v>
      </c>
      <c r="D45" s="281"/>
      <c r="E45" s="281"/>
      <c r="F45" s="86"/>
      <c r="G45" s="281" t="s">
        <v>88</v>
      </c>
      <c r="H45" s="281"/>
      <c r="I45" s="281"/>
    </row>
    <row r="46" spans="1:12" ht="21.6" customHeight="1">
      <c r="B46" s="75"/>
      <c r="C46" s="279" t="s">
        <v>5</v>
      </c>
      <c r="D46" s="280"/>
      <c r="E46" s="280"/>
      <c r="F46" s="86"/>
      <c r="G46" s="279" t="s">
        <v>5</v>
      </c>
      <c r="H46" s="280"/>
      <c r="I46" s="280"/>
    </row>
    <row r="47" spans="1:12" ht="21.6" customHeight="1">
      <c r="B47" s="75"/>
      <c r="C47" s="134">
        <v>2024</v>
      </c>
      <c r="D47" s="74"/>
      <c r="E47" s="134">
        <v>2023</v>
      </c>
      <c r="F47" s="87"/>
      <c r="G47" s="134">
        <v>2024</v>
      </c>
      <c r="H47" s="74"/>
      <c r="I47" s="134">
        <v>2023</v>
      </c>
    </row>
    <row r="48" spans="1:12" ht="21.6" customHeight="1">
      <c r="B48" s="75"/>
      <c r="C48" s="274" t="s">
        <v>11</v>
      </c>
      <c r="D48" s="274"/>
      <c r="E48" s="274"/>
      <c r="F48" s="274"/>
      <c r="G48" s="274"/>
      <c r="H48" s="274"/>
      <c r="I48" s="274"/>
    </row>
    <row r="49" spans="1:10" ht="21.6" customHeight="1">
      <c r="A49" s="72" t="s">
        <v>110</v>
      </c>
      <c r="B49" s="75"/>
      <c r="C49" s="110"/>
      <c r="D49" s="111"/>
      <c r="E49" s="110"/>
      <c r="F49" s="111"/>
      <c r="G49" s="111"/>
      <c r="H49" s="111"/>
      <c r="I49" s="111"/>
      <c r="J49" s="69"/>
    </row>
    <row r="50" spans="1:10" ht="21.6" customHeight="1">
      <c r="A50" s="158" t="s">
        <v>111</v>
      </c>
      <c r="B50" s="75"/>
      <c r="C50" s="110"/>
      <c r="D50" s="111"/>
      <c r="E50" s="110"/>
      <c r="F50" s="111"/>
      <c r="G50" s="111"/>
      <c r="H50" s="111"/>
      <c r="I50" s="111"/>
      <c r="J50" s="69"/>
    </row>
    <row r="51" spans="1:10" ht="21.6" customHeight="1">
      <c r="A51" s="159" t="s">
        <v>115</v>
      </c>
      <c r="B51" s="75"/>
      <c r="C51" s="105">
        <v>0</v>
      </c>
      <c r="D51" s="68"/>
      <c r="E51" s="105">
        <v>9363</v>
      </c>
      <c r="F51" s="68"/>
      <c r="G51" s="107">
        <v>0</v>
      </c>
      <c r="H51" s="68"/>
      <c r="I51" s="68">
        <v>14</v>
      </c>
      <c r="J51" s="69"/>
    </row>
    <row r="52" spans="1:10" ht="21.6" customHeight="1">
      <c r="A52" s="159" t="s">
        <v>112</v>
      </c>
      <c r="B52" s="75"/>
      <c r="C52" s="68">
        <v>21662</v>
      </c>
      <c r="D52" s="105"/>
      <c r="E52" s="105">
        <v>-4684</v>
      </c>
      <c r="F52" s="68"/>
      <c r="G52" s="107">
        <v>0</v>
      </c>
      <c r="H52" s="107"/>
      <c r="I52" s="112">
        <v>0</v>
      </c>
      <c r="J52" s="69"/>
    </row>
    <row r="53" spans="1:10" s="154" customFormat="1" ht="21.6" customHeight="1">
      <c r="A53" s="72" t="s">
        <v>113</v>
      </c>
      <c r="B53" s="155"/>
      <c r="C53" s="113">
        <f>SUM(C51:C52)</f>
        <v>21662</v>
      </c>
      <c r="D53" s="14"/>
      <c r="E53" s="113">
        <f>SUM(E51:E52)</f>
        <v>4679</v>
      </c>
      <c r="F53" s="15"/>
      <c r="G53" s="113">
        <f>SUM(G51:G52)</f>
        <v>0</v>
      </c>
      <c r="H53" s="16"/>
      <c r="I53" s="113">
        <f>SUM(I51:I52)</f>
        <v>14</v>
      </c>
      <c r="J53" s="70"/>
    </row>
    <row r="54" spans="1:10" s="114" customFormat="1" ht="20.25" customHeight="1">
      <c r="B54" s="160"/>
      <c r="D54" s="115"/>
      <c r="F54" s="115"/>
      <c r="G54" s="116"/>
      <c r="H54" s="115"/>
      <c r="I54" s="116"/>
      <c r="J54" s="115"/>
    </row>
    <row r="55" spans="1:10" ht="21.6" customHeight="1">
      <c r="A55" s="158" t="s">
        <v>114</v>
      </c>
      <c r="B55" s="75"/>
      <c r="C55" s="68"/>
      <c r="D55" s="68"/>
      <c r="E55" s="68"/>
      <c r="F55" s="68"/>
      <c r="G55" s="68"/>
      <c r="H55" s="68"/>
      <c r="I55" s="68"/>
      <c r="J55" s="69"/>
    </row>
    <row r="56" spans="1:10" ht="21.6" customHeight="1">
      <c r="A56" s="161" t="s">
        <v>115</v>
      </c>
      <c r="B56" s="75"/>
      <c r="C56" s="105">
        <v>435570</v>
      </c>
      <c r="D56" s="68">
        <v>0</v>
      </c>
      <c r="E56" s="68">
        <v>0</v>
      </c>
      <c r="F56" s="68">
        <v>0</v>
      </c>
      <c r="G56" s="68">
        <v>148170</v>
      </c>
      <c r="H56" s="68">
        <v>0</v>
      </c>
      <c r="I56" s="68">
        <v>0</v>
      </c>
      <c r="J56" s="69"/>
    </row>
    <row r="57" spans="1:10" ht="21.6" customHeight="1">
      <c r="A57" s="161" t="s">
        <v>116</v>
      </c>
      <c r="B57" s="75"/>
      <c r="E57" s="105"/>
      <c r="F57" s="215"/>
      <c r="G57" s="105"/>
      <c r="H57" s="215"/>
      <c r="I57" s="105"/>
      <c r="J57" s="69"/>
    </row>
    <row r="58" spans="1:10" ht="21.6" customHeight="1">
      <c r="A58" s="157" t="s">
        <v>117</v>
      </c>
      <c r="B58" s="75"/>
      <c r="C58" s="105">
        <v>0</v>
      </c>
      <c r="D58" s="68"/>
      <c r="E58" s="105">
        <v>-544</v>
      </c>
      <c r="F58" s="68"/>
      <c r="G58" s="112">
        <v>0</v>
      </c>
      <c r="H58" s="68"/>
      <c r="I58" s="112">
        <v>0</v>
      </c>
      <c r="J58" s="69"/>
    </row>
    <row r="59" spans="1:10" s="154" customFormat="1" ht="21.6" customHeight="1">
      <c r="A59" s="72" t="s">
        <v>118</v>
      </c>
      <c r="B59" s="155"/>
      <c r="C59" s="113">
        <f>SUM(C56:C58)</f>
        <v>435570</v>
      </c>
      <c r="D59" s="14"/>
      <c r="E59" s="113">
        <f>SUM(E56:E58)</f>
        <v>-544</v>
      </c>
      <c r="F59" s="71"/>
      <c r="G59" s="113">
        <f>SUM(G56:G58)</f>
        <v>148170</v>
      </c>
      <c r="H59" s="71"/>
      <c r="I59" s="113">
        <f>SUM(I56:I58)</f>
        <v>0</v>
      </c>
      <c r="J59" s="70"/>
    </row>
    <row r="60" spans="1:10" ht="21.6" customHeight="1">
      <c r="A60" s="86" t="s">
        <v>119</v>
      </c>
      <c r="B60" s="75"/>
      <c r="C60" s="106">
        <f>C53+C59</f>
        <v>457232</v>
      </c>
      <c r="D60" s="71"/>
      <c r="E60" s="106">
        <f>E53+E59</f>
        <v>4135</v>
      </c>
      <c r="F60" s="71"/>
      <c r="G60" s="106">
        <f>G53+G59</f>
        <v>148170</v>
      </c>
      <c r="H60" s="71"/>
      <c r="I60" s="106">
        <f>I53+I59</f>
        <v>14</v>
      </c>
      <c r="J60" s="69"/>
    </row>
    <row r="61" spans="1:10" ht="21.6" customHeight="1" thickBot="1">
      <c r="A61" s="72" t="s">
        <v>120</v>
      </c>
      <c r="B61" s="75"/>
      <c r="C61" s="118">
        <f>C60+C38</f>
        <v>156866</v>
      </c>
      <c r="D61" s="71"/>
      <c r="E61" s="118">
        <f>E60+E38</f>
        <v>-5261</v>
      </c>
      <c r="F61" s="71"/>
      <c r="G61" s="118">
        <f>G60+G38</f>
        <v>165798</v>
      </c>
      <c r="H61" s="71"/>
      <c r="I61" s="118">
        <f>I60+I38</f>
        <v>2112</v>
      </c>
      <c r="J61" s="69"/>
    </row>
    <row r="62" spans="1:10" s="114" customFormat="1" ht="20.25" customHeight="1" thickTop="1">
      <c r="B62" s="160"/>
      <c r="D62" s="115"/>
      <c r="F62" s="115"/>
      <c r="G62" s="116"/>
      <c r="H62" s="115"/>
      <c r="I62" s="116"/>
      <c r="J62" s="115"/>
    </row>
    <row r="63" spans="1:10" s="114" customFormat="1" ht="20.25" customHeight="1">
      <c r="A63" s="86" t="s">
        <v>121</v>
      </c>
      <c r="B63" s="160"/>
      <c r="D63" s="115"/>
      <c r="F63" s="115"/>
      <c r="G63" s="116"/>
      <c r="H63" s="115"/>
      <c r="I63" s="116"/>
      <c r="J63" s="115"/>
    </row>
    <row r="64" spans="1:10" s="114" customFormat="1" ht="20.25" customHeight="1">
      <c r="A64" s="161" t="s">
        <v>122</v>
      </c>
      <c r="B64" s="160"/>
      <c r="C64" s="105">
        <v>-136476</v>
      </c>
      <c r="D64" s="115"/>
      <c r="E64" s="105">
        <v>-9396</v>
      </c>
      <c r="F64" s="68"/>
      <c r="G64" s="68">
        <v>17628</v>
      </c>
      <c r="H64" s="68"/>
      <c r="I64" s="68">
        <v>2098</v>
      </c>
      <c r="J64" s="115"/>
    </row>
    <row r="65" spans="1:10" s="114" customFormat="1" ht="20.25" customHeight="1">
      <c r="A65" s="161" t="s">
        <v>123</v>
      </c>
      <c r="B65" s="160"/>
      <c r="C65" s="105">
        <v>-163890</v>
      </c>
      <c r="D65" s="105"/>
      <c r="E65" s="105" t="s">
        <v>230</v>
      </c>
      <c r="F65" s="105"/>
      <c r="G65" s="105" t="s">
        <v>230</v>
      </c>
      <c r="H65" s="105"/>
      <c r="I65" s="105" t="s">
        <v>230</v>
      </c>
      <c r="J65" s="115"/>
    </row>
    <row r="66" spans="1:10" s="114" customFormat="1" ht="20.25" customHeight="1" thickBot="1">
      <c r="A66" s="72"/>
      <c r="B66" s="160"/>
      <c r="C66" s="118">
        <f>C38</f>
        <v>-300366</v>
      </c>
      <c r="D66" s="115"/>
      <c r="E66" s="118">
        <f>SUM(E64:E65)</f>
        <v>-9396</v>
      </c>
      <c r="F66" s="115"/>
      <c r="G66" s="118">
        <f>SUM(G64:G65)</f>
        <v>17628</v>
      </c>
      <c r="H66" s="115"/>
      <c r="I66" s="118">
        <f>SUM(I64:I65)</f>
        <v>2098</v>
      </c>
      <c r="J66" s="115"/>
    </row>
    <row r="67" spans="1:10" s="114" customFormat="1" ht="20.25" customHeight="1" thickTop="1">
      <c r="B67" s="160"/>
      <c r="D67" s="115"/>
      <c r="F67" s="115"/>
      <c r="G67" s="116"/>
      <c r="H67" s="115"/>
      <c r="I67" s="116"/>
      <c r="J67" s="115"/>
    </row>
    <row r="68" spans="1:10" s="114" customFormat="1" ht="20.25" customHeight="1">
      <c r="A68" s="86" t="s">
        <v>124</v>
      </c>
      <c r="B68" s="160"/>
      <c r="D68" s="115"/>
      <c r="F68" s="115"/>
      <c r="G68" s="116"/>
      <c r="H68" s="115"/>
      <c r="I68" s="116"/>
      <c r="J68" s="115"/>
    </row>
    <row r="69" spans="1:10" s="114" customFormat="1" ht="20.25" customHeight="1">
      <c r="A69" s="161" t="s">
        <v>122</v>
      </c>
      <c r="B69" s="160"/>
      <c r="C69" s="105">
        <v>320159</v>
      </c>
      <c r="D69" s="115"/>
      <c r="E69" s="105">
        <v>-5261</v>
      </c>
      <c r="F69" s="68"/>
      <c r="G69" s="68">
        <v>165798</v>
      </c>
      <c r="H69" s="68"/>
      <c r="I69" s="68">
        <v>2112</v>
      </c>
      <c r="J69" s="115"/>
    </row>
    <row r="70" spans="1:10" s="114" customFormat="1" ht="20.25" customHeight="1">
      <c r="A70" s="161" t="s">
        <v>123</v>
      </c>
      <c r="B70" s="160"/>
      <c r="C70" s="105">
        <v>-163293</v>
      </c>
      <c r="D70" s="105"/>
      <c r="E70" s="105" t="s">
        <v>230</v>
      </c>
      <c r="F70" s="105"/>
      <c r="G70" s="105" t="s">
        <v>230</v>
      </c>
      <c r="H70" s="105"/>
      <c r="I70" s="105" t="s">
        <v>230</v>
      </c>
      <c r="J70" s="115"/>
    </row>
    <row r="71" spans="1:10" s="114" customFormat="1" ht="20.25" customHeight="1" thickBot="1">
      <c r="A71" s="72"/>
      <c r="B71" s="160"/>
      <c r="C71" s="118">
        <f>C61</f>
        <v>156866</v>
      </c>
      <c r="D71" s="115"/>
      <c r="E71" s="118">
        <f>SUM(E69:E70)</f>
        <v>-5261</v>
      </c>
      <c r="F71" s="115"/>
      <c r="G71" s="118">
        <f>SUM(G69:G70)</f>
        <v>165798</v>
      </c>
      <c r="H71" s="115"/>
      <c r="I71" s="118">
        <f>SUM(I69:I70)</f>
        <v>2112</v>
      </c>
      <c r="J71" s="115"/>
    </row>
    <row r="72" spans="1:10" s="114" customFormat="1" ht="20.25" customHeight="1" thickTop="1">
      <c r="B72" s="160"/>
      <c r="D72" s="115"/>
      <c r="F72" s="115"/>
      <c r="G72" s="116"/>
      <c r="H72" s="115"/>
      <c r="I72" s="116"/>
      <c r="J72" s="115"/>
    </row>
    <row r="73" spans="1:10" s="74" customFormat="1" ht="20.25" customHeight="1" thickBot="1">
      <c r="A73" s="214" t="s">
        <v>244</v>
      </c>
      <c r="B73" s="132"/>
      <c r="C73" s="249">
        <v>-0.27</v>
      </c>
      <c r="D73" s="250"/>
      <c r="E73" s="249">
        <v>-0.03</v>
      </c>
      <c r="F73" s="250"/>
      <c r="G73" s="249">
        <v>0.04</v>
      </c>
      <c r="H73" s="250"/>
      <c r="I73" s="249">
        <v>0.01</v>
      </c>
    </row>
    <row r="74" spans="1:10" ht="21.6" customHeight="1" thickTop="1">
      <c r="A74" s="157"/>
      <c r="B74" s="75"/>
      <c r="C74" s="119"/>
      <c r="D74" s="120"/>
      <c r="E74" s="119"/>
      <c r="F74" s="120"/>
      <c r="G74" s="119"/>
      <c r="H74" s="120"/>
      <c r="I74" s="119"/>
      <c r="J74" s="69"/>
    </row>
    <row r="75" spans="1:10" s="121" customFormat="1" ht="24" customHeight="1">
      <c r="A75" s="163"/>
      <c r="B75" s="218"/>
    </row>
    <row r="76" spans="1:10" ht="21.6" customHeight="1">
      <c r="A76" s="74"/>
      <c r="B76" s="219"/>
      <c r="C76" s="119"/>
      <c r="D76" s="119"/>
      <c r="E76" s="119"/>
      <c r="F76" s="119"/>
      <c r="G76" s="119"/>
      <c r="H76" s="119"/>
      <c r="I76" s="252"/>
    </row>
    <row r="78" spans="1:10" ht="21.6" customHeight="1">
      <c r="F78" s="122"/>
    </row>
    <row r="79" spans="1:10" ht="21.6" customHeight="1">
      <c r="F79" s="122"/>
    </row>
    <row r="80" spans="1:10" ht="21.6" customHeight="1">
      <c r="F80" s="122"/>
    </row>
    <row r="81" spans="1:6" ht="21.6" customHeight="1">
      <c r="F81" s="122"/>
    </row>
    <row r="82" spans="1:6" ht="21.6" customHeight="1">
      <c r="F82" s="122"/>
    </row>
    <row r="88" spans="1:6" ht="21.6" customHeight="1">
      <c r="A88" s="282"/>
      <c r="B88" s="282"/>
      <c r="C88" s="282"/>
      <c r="D88" s="282"/>
      <c r="E88" s="282"/>
    </row>
  </sheetData>
  <customSheetViews>
    <customSheetView guid="{E2C5A292-1F08-4011-B7CD-B2C1CB9ECC1B}" showRuler="0" topLeftCell="A46">
      <selection activeCell="K59" sqref="K59"/>
      <pageMargins left="0" right="0" top="0" bottom="0" header="0" footer="0"/>
      <pageSetup paperSize="9" firstPageNumber="3" fitToWidth="0" orientation="portrait" useFirstPageNumber="1" r:id="rId1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88D99024-9974-4C2C-AD31-DE47EDB57561}" showRuler="0" topLeftCell="A67">
      <selection activeCell="C81" sqref="C81"/>
      <pageMargins left="0" right="0" top="0" bottom="0" header="0" footer="0"/>
      <pageSetup paperSize="9" firstPageNumber="3" fitToWidth="0" orientation="portrait" useFirstPageNumber="1" r:id="rId2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B1903EBB-F2B2-482F-8522-EFC6A62EFE29}" topLeftCell="A67">
      <selection activeCell="C81" sqref="C81"/>
      <pageMargins left="0" right="0" top="0" bottom="0" header="0" footer="0"/>
      <pageSetup paperSize="9" firstPageNumber="3" fitToWidth="0" orientation="portrait" useFirstPageNumber="1" r:id="rId3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6D8DA1E2-E683-4EF8-8323-F59E6D53EF58}">
      <selection activeCell="A79" sqref="A79:F79"/>
      <pageMargins left="0" right="0" top="0" bottom="0" header="0" footer="0"/>
      <pageSetup paperSize="9" firstPageNumber="3" fitToWidth="0" orientation="portrait" useFirstPageNumber="1" r:id="rId4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71F08C2D-A392-4E43-8C71-7A0315E603E3}" showPageBreaks="1" showRuler="0" topLeftCell="A4">
      <selection activeCell="E7" sqref="E7"/>
      <pageMargins left="0" right="0" top="0" bottom="0" header="0" footer="0"/>
      <pageSetup paperSize="9" firstPageNumber="3" fitToWidth="0" orientation="portrait" useFirstPageNumber="1" r:id="rId5"/>
      <headerFooter alignWithMargins="0">
        <oddHeader>&amp;C&amp;"Times New Roman,Bold"&amp;18Draft</oddHeader>
        <oddFooter>&amp;R&amp;"Verdana,Bold"&amp;8-&amp;F-&amp;A-&amp;D-&amp;T</oddFooter>
      </headerFooter>
    </customSheetView>
    <customSheetView guid="{14F2CB60-0B6E-4A74-B9D9-FA75EECB80F8}" showPageBreaks="1" showRuler="0" topLeftCell="A31">
      <selection activeCell="B46" sqref="B46"/>
      <pageMargins left="0" right="0" top="0" bottom="0" header="0" footer="0"/>
      <pageSetup paperSize="9" firstPageNumber="3" fitToWidth="0" orientation="portrait" useFirstPageNumber="1" r:id="rId6"/>
      <headerFooter alignWithMargins="0">
        <oddHeader>&amp;C&amp;"Times New Roman,Bold"&amp;18Draft</oddHeader>
        <oddFooter>&amp;R&amp;"Verdana,Bold"&amp;8-&amp;F-&amp;A-&amp;D-&amp;T</oddFooter>
      </headerFooter>
    </customSheetView>
    <customSheetView guid="{A4695C2D-4B51-4EDA-A343-D1C23B45E9CF}" showPageBreaks="1" showRuler="0">
      <selection activeCell="A41" sqref="A41:IV41"/>
      <pageMargins left="0" right="0" top="0" bottom="0" header="0" footer="0"/>
      <pageSetup paperSize="9" firstPageNumber="3" fitToWidth="0" orientation="portrait" useFirstPageNumber="1" r:id="rId7"/>
      <headerFooter alignWithMargins="0"/>
    </customSheetView>
    <customSheetView guid="{389C49A3-3074-4B57-9936-4A93891C35E1}" showPageBreaks="1" topLeftCell="A70">
      <selection activeCell="A82" sqref="A82"/>
      <pageMargins left="0" right="0" top="0" bottom="0" header="0" footer="0"/>
      <pageSetup paperSize="9" firstPageNumber="3" fitToWidth="0" orientation="portrait" useFirstPageNumber="1" r:id="rId8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023D5389-0C50-47D1-A88C-CC8DB0B04D83}" topLeftCell="A67">
      <selection activeCell="A46" sqref="A46"/>
      <pageMargins left="0" right="0" top="0" bottom="0" header="0" footer="0"/>
      <pageSetup paperSize="9" firstPageNumber="3" fitToWidth="0" orientation="portrait" useFirstPageNumber="1" r:id="rId9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BEF176AB-5F77-4CE8-B3EC-B5F59335502B}" showPageBreaks="1" topLeftCell="A61">
      <selection activeCell="A82" sqref="A82:IV82"/>
      <pageMargins left="0" right="0" top="0" bottom="0" header="0" footer="0"/>
      <pageSetup paperSize="9" scale="95" firstPageNumber="3" fitToWidth="0" orientation="portrait" useFirstPageNumber="1" r:id="rId10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777C3DCA-DB29-4D4A-B955-242E20546123}" showPageBreaks="1" topLeftCell="A40">
      <selection activeCell="A97" sqref="A97"/>
      <pageMargins left="0" right="0" top="0" bottom="0" header="0" footer="0"/>
      <pageSetup paperSize="9" scale="95" firstPageNumber="3" fitToWidth="0" orientation="portrait" useFirstPageNumber="1" r:id="rId11"/>
      <headerFooter alignWithMargins="0">
        <oddHeader>&amp;C&amp;"Times New Roman,Bold"Draft</oddHeader>
        <oddFooter>&amp;R&amp;"Verdana,Bold"&amp;8-&amp;F-&amp;A-&amp;D-&amp;T</oddFooter>
      </headerFooter>
    </customSheetView>
    <customSheetView guid="{A82D49EB-A25D-4520-9E5A-28478E33FF16}" showPageBreaks="1" topLeftCell="A30">
      <selection activeCell="A42" sqref="A42:IV42"/>
      <pageMargins left="0" right="0" top="0" bottom="0" header="0" footer="0"/>
      <pageSetup paperSize="9" firstPageNumber="3" fitToWidth="0" orientation="portrait" useFirstPageNumber="1" r:id="rId12"/>
      <headerFooter alignWithMargins="0">
        <oddHeader>&amp;C&amp;"Times New Roman,Bold"Draft</oddHeader>
        <oddFooter>&amp;R&amp;"Verdana,Bold"&amp;8-&amp;F-&amp;A-&amp;D-&amp;T</oddFooter>
      </headerFooter>
    </customSheetView>
  </customSheetViews>
  <mergeCells count="25">
    <mergeCell ref="C45:E45"/>
    <mergeCell ref="G45:I45"/>
    <mergeCell ref="C46:E46"/>
    <mergeCell ref="A88:E88"/>
    <mergeCell ref="C3:E3"/>
    <mergeCell ref="A40:I40"/>
    <mergeCell ref="A41:I41"/>
    <mergeCell ref="G46:I46"/>
    <mergeCell ref="C48:I48"/>
    <mergeCell ref="C43:E43"/>
    <mergeCell ref="G43:I43"/>
    <mergeCell ref="C44:E44"/>
    <mergeCell ref="G44:I44"/>
    <mergeCell ref="A1:I1"/>
    <mergeCell ref="A2:I2"/>
    <mergeCell ref="G3:I3"/>
    <mergeCell ref="C9:I9"/>
    <mergeCell ref="C4:E4"/>
    <mergeCell ref="G4:I4"/>
    <mergeCell ref="C5:E5"/>
    <mergeCell ref="G5:I5"/>
    <mergeCell ref="C7:E7"/>
    <mergeCell ref="G7:I7"/>
    <mergeCell ref="C6:E6"/>
    <mergeCell ref="G6:I6"/>
  </mergeCells>
  <phoneticPr fontId="0" type="noConversion"/>
  <pageMargins left="0.8" right="0.8" top="0.48" bottom="0.5" header="0.5" footer="0.5"/>
  <pageSetup paperSize="9" scale="66" firstPageNumber="6" fitToHeight="0" orientation="portrait" useFirstPageNumber="1" r:id="rId13"/>
  <headerFooter alignWithMargins="0">
    <oddFooter>&amp;L&amp;"Times New Roman,Regular"&amp;11    The accompanying notes form an integral part of the interim financial statements.
&amp;C&amp;P</oddFooter>
  </headerFooter>
  <rowBreaks count="1" manualBreakCount="1">
    <brk id="39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43"/>
  <sheetViews>
    <sheetView view="pageBreakPreview" topLeftCell="B1" zoomScale="64" zoomScaleNormal="55" zoomScaleSheetLayoutView="100" workbookViewId="0">
      <selection activeCell="Y42" sqref="Y42:Y43"/>
    </sheetView>
  </sheetViews>
  <sheetFormatPr defaultColWidth="9.375" defaultRowHeight="21.6" customHeight="1"/>
  <cols>
    <col min="1" max="1" width="63.5" style="114" customWidth="1"/>
    <col min="2" max="2" width="9.375" style="151" customWidth="1"/>
    <col min="3" max="3" width="19.375" style="114" customWidth="1"/>
    <col min="4" max="4" width="1.625" style="114" customWidth="1"/>
    <col min="5" max="5" width="19.125" style="114" customWidth="1"/>
    <col min="6" max="6" width="1.5" style="114" customWidth="1"/>
    <col min="7" max="7" width="22.125" style="114" customWidth="1"/>
    <col min="8" max="8" width="1.75" style="114" customWidth="1"/>
    <col min="9" max="9" width="21.375" style="114" customWidth="1"/>
    <col min="10" max="10" width="1.625" style="114" customWidth="1"/>
    <col min="11" max="11" width="20.125" style="114" customWidth="1"/>
    <col min="12" max="12" width="1.625" style="114" customWidth="1"/>
    <col min="13" max="13" width="20.125" style="114" bestFit="1" customWidth="1"/>
    <col min="14" max="14" width="1.625" style="114" customWidth="1"/>
    <col min="15" max="15" width="20.125" style="114" customWidth="1"/>
    <col min="16" max="16" width="1.625" style="114" customWidth="1"/>
    <col min="17" max="17" width="20.5" style="114" customWidth="1"/>
    <col min="18" max="18" width="1.625" style="114" customWidth="1"/>
    <col min="19" max="19" width="19.75" style="114" customWidth="1"/>
    <col min="20" max="20" width="2" style="114" customWidth="1"/>
    <col min="21" max="21" width="20.375" style="114" bestFit="1" customWidth="1"/>
    <col min="22" max="22" width="2.5" style="114" customWidth="1"/>
    <col min="23" max="23" width="19.125" style="114" customWidth="1"/>
    <col min="24" max="24" width="1.625" style="114" customWidth="1"/>
    <col min="25" max="25" width="20.75" style="114" bestFit="1" customWidth="1"/>
    <col min="26" max="26" width="9.375" style="114"/>
    <col min="27" max="27" width="10.75" style="114" bestFit="1" customWidth="1"/>
    <col min="28" max="16384" width="9.375" style="114"/>
  </cols>
  <sheetData>
    <row r="1" spans="1:25" ht="21.6" customHeight="1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3"/>
      <c r="W1" s="83"/>
      <c r="X1" s="83"/>
      <c r="Y1" s="83"/>
    </row>
    <row r="2" spans="1:25" s="136" customFormat="1" ht="21.6" customHeight="1">
      <c r="A2" s="84" t="s">
        <v>125</v>
      </c>
      <c r="B2" s="135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</row>
    <row r="3" spans="1:25" ht="21.6" customHeight="1">
      <c r="A3" s="83" t="s">
        <v>10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</row>
    <row r="4" spans="1:25" s="69" customFormat="1" ht="21.6" customHeight="1">
      <c r="B4" s="73"/>
      <c r="C4" s="270" t="s">
        <v>126</v>
      </c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</row>
    <row r="5" spans="1:25" s="69" customFormat="1" ht="21.6" customHeight="1">
      <c r="B5" s="73"/>
      <c r="C5" s="134"/>
      <c r="D5" s="134"/>
      <c r="E5" s="134"/>
      <c r="F5" s="134"/>
      <c r="G5" s="283" t="s">
        <v>77</v>
      </c>
      <c r="H5" s="283"/>
      <c r="I5" s="283"/>
      <c r="J5" s="134"/>
      <c r="K5" s="284" t="s">
        <v>81</v>
      </c>
      <c r="L5" s="284"/>
      <c r="M5" s="284"/>
      <c r="N5" s="284"/>
      <c r="O5" s="284"/>
      <c r="P5" s="284"/>
      <c r="Q5" s="284"/>
      <c r="R5" s="284"/>
      <c r="S5" s="284"/>
      <c r="T5" s="137"/>
      <c r="U5" s="137"/>
      <c r="V5" s="137"/>
      <c r="W5" s="137"/>
      <c r="X5" s="137"/>
      <c r="Y5" s="134"/>
    </row>
    <row r="6" spans="1:25" s="69" customFormat="1" ht="21.6" customHeight="1">
      <c r="B6" s="73"/>
      <c r="C6" s="74"/>
      <c r="D6" s="134"/>
      <c r="E6" s="134"/>
      <c r="F6" s="138"/>
      <c r="G6" s="74"/>
      <c r="H6" s="74"/>
      <c r="I6" s="74"/>
      <c r="J6" s="139"/>
      <c r="K6" s="134"/>
      <c r="L6" s="134"/>
      <c r="N6" s="134"/>
      <c r="O6" s="134"/>
      <c r="P6" s="134"/>
      <c r="Q6" s="134" t="s">
        <v>127</v>
      </c>
      <c r="R6" s="134"/>
      <c r="X6" s="134"/>
      <c r="Y6" s="74"/>
    </row>
    <row r="7" spans="1:25" s="69" customFormat="1" ht="21.6" customHeight="1">
      <c r="B7" s="73"/>
      <c r="C7" s="74"/>
      <c r="D7" s="134"/>
      <c r="E7" s="134"/>
      <c r="F7" s="138"/>
      <c r="G7" s="74"/>
      <c r="H7" s="74"/>
      <c r="I7" s="74"/>
      <c r="J7" s="139"/>
      <c r="K7" s="134"/>
      <c r="L7" s="134"/>
      <c r="N7" s="134"/>
      <c r="O7" s="134"/>
      <c r="P7" s="134"/>
      <c r="Q7" s="134" t="s">
        <v>128</v>
      </c>
      <c r="R7" s="134"/>
      <c r="X7" s="134"/>
      <c r="Y7" s="74"/>
    </row>
    <row r="8" spans="1:25" s="69" customFormat="1" ht="21.6" customHeight="1">
      <c r="B8" s="73"/>
      <c r="D8" s="134"/>
      <c r="E8" s="74"/>
      <c r="F8" s="74"/>
      <c r="G8" s="74"/>
      <c r="H8" s="74"/>
      <c r="I8" s="74"/>
      <c r="J8" s="134"/>
      <c r="K8" s="134"/>
      <c r="L8" s="134"/>
      <c r="M8" s="134"/>
      <c r="N8" s="134"/>
      <c r="O8" s="134"/>
      <c r="P8" s="134"/>
      <c r="Q8" s="134" t="s">
        <v>129</v>
      </c>
      <c r="R8" s="134"/>
      <c r="S8" s="134"/>
      <c r="T8" s="134"/>
      <c r="U8" s="140" t="s">
        <v>70</v>
      </c>
      <c r="V8" s="134"/>
      <c r="W8" s="134"/>
      <c r="X8" s="134"/>
    </row>
    <row r="9" spans="1:25" s="69" customFormat="1" ht="21.6" customHeight="1">
      <c r="B9" s="73"/>
      <c r="C9" s="134" t="s">
        <v>130</v>
      </c>
      <c r="D9" s="134"/>
      <c r="F9" s="74"/>
      <c r="H9" s="74"/>
      <c r="I9" s="74"/>
      <c r="J9" s="134"/>
      <c r="K9" s="134" t="s">
        <v>131</v>
      </c>
      <c r="L9" s="134"/>
      <c r="M9" s="134" t="s">
        <v>132</v>
      </c>
      <c r="N9" s="134"/>
      <c r="O9" s="134" t="s">
        <v>133</v>
      </c>
      <c r="P9" s="134"/>
      <c r="Q9" s="134" t="s">
        <v>134</v>
      </c>
      <c r="R9" s="134"/>
      <c r="S9" s="134" t="s">
        <v>135</v>
      </c>
      <c r="T9" s="134"/>
      <c r="U9" s="140" t="s">
        <v>136</v>
      </c>
      <c r="V9" s="134"/>
      <c r="W9" s="134" t="s">
        <v>137</v>
      </c>
      <c r="X9" s="134"/>
      <c r="Y9" s="134"/>
    </row>
    <row r="10" spans="1:25" s="69" customFormat="1" ht="21.6" customHeight="1">
      <c r="B10" s="73"/>
      <c r="C10" s="134" t="s">
        <v>138</v>
      </c>
      <c r="D10" s="134"/>
      <c r="E10" s="134" t="s">
        <v>139</v>
      </c>
      <c r="F10" s="74"/>
      <c r="G10" s="134"/>
      <c r="H10" s="74"/>
      <c r="I10" s="74"/>
      <c r="J10" s="134"/>
      <c r="K10" s="134" t="s">
        <v>140</v>
      </c>
      <c r="L10" s="134"/>
      <c r="M10" s="134" t="s">
        <v>141</v>
      </c>
      <c r="N10" s="134"/>
      <c r="O10" s="134" t="s">
        <v>142</v>
      </c>
      <c r="P10" s="134"/>
      <c r="Q10" s="134" t="s">
        <v>143</v>
      </c>
      <c r="R10" s="134"/>
      <c r="S10" s="134" t="s">
        <v>144</v>
      </c>
      <c r="T10" s="134"/>
      <c r="U10" s="134" t="s">
        <v>145</v>
      </c>
      <c r="V10" s="134"/>
      <c r="W10" s="134" t="s">
        <v>146</v>
      </c>
      <c r="X10" s="134"/>
      <c r="Y10" s="134" t="s">
        <v>147</v>
      </c>
    </row>
    <row r="11" spans="1:25" s="69" customFormat="1" ht="21.6" customHeight="1">
      <c r="B11" s="75" t="s">
        <v>7</v>
      </c>
      <c r="C11" s="134" t="s">
        <v>148</v>
      </c>
      <c r="D11" s="134"/>
      <c r="E11" s="134" t="s">
        <v>149</v>
      </c>
      <c r="F11" s="134"/>
      <c r="G11" s="134" t="s">
        <v>150</v>
      </c>
      <c r="H11" s="134"/>
      <c r="I11" s="134" t="s">
        <v>151</v>
      </c>
      <c r="J11" s="134"/>
      <c r="K11" s="134" t="s">
        <v>152</v>
      </c>
      <c r="L11" s="134"/>
      <c r="M11" s="134" t="s">
        <v>153</v>
      </c>
      <c r="N11" s="134"/>
      <c r="O11" s="134" t="s">
        <v>4</v>
      </c>
      <c r="P11" s="134"/>
      <c r="Q11" s="134" t="s">
        <v>154</v>
      </c>
      <c r="R11" s="134"/>
      <c r="S11" s="134" t="s">
        <v>155</v>
      </c>
      <c r="T11" s="134"/>
      <c r="U11" s="134" t="s">
        <v>156</v>
      </c>
      <c r="V11" s="134"/>
      <c r="W11" s="134" t="s">
        <v>157</v>
      </c>
      <c r="X11" s="134"/>
      <c r="Y11" s="134" t="s">
        <v>158</v>
      </c>
    </row>
    <row r="12" spans="1:25" s="69" customFormat="1" ht="21.6" customHeight="1">
      <c r="B12" s="141"/>
      <c r="C12" s="274" t="s">
        <v>11</v>
      </c>
      <c r="D12" s="274"/>
      <c r="E12" s="274"/>
      <c r="F12" s="274"/>
      <c r="G12" s="274"/>
      <c r="H12" s="274"/>
      <c r="I12" s="274"/>
      <c r="J12" s="274"/>
      <c r="K12" s="274"/>
      <c r="L12" s="274"/>
      <c r="M12" s="274"/>
      <c r="N12" s="274"/>
      <c r="O12" s="274"/>
      <c r="P12" s="274"/>
      <c r="Q12" s="274"/>
      <c r="R12" s="274"/>
      <c r="S12" s="274"/>
      <c r="T12" s="274"/>
      <c r="U12" s="274"/>
      <c r="V12" s="274"/>
      <c r="W12" s="274"/>
      <c r="X12" s="274"/>
      <c r="Y12" s="274"/>
    </row>
    <row r="13" spans="1:25" s="69" customFormat="1" ht="21.6" customHeight="1">
      <c r="A13" s="142" t="s">
        <v>159</v>
      </c>
      <c r="B13" s="143"/>
    </row>
    <row r="14" spans="1:25" s="69" customFormat="1" ht="21.6" customHeight="1">
      <c r="A14" s="72" t="s">
        <v>160</v>
      </c>
      <c r="B14" s="73"/>
      <c r="C14" s="53">
        <v>1729277</v>
      </c>
      <c r="D14" s="51"/>
      <c r="E14" s="53">
        <v>208455</v>
      </c>
      <c r="F14" s="53"/>
      <c r="G14" s="53">
        <v>82000</v>
      </c>
      <c r="H14" s="53"/>
      <c r="I14" s="53">
        <v>838486</v>
      </c>
      <c r="J14" s="53"/>
      <c r="K14" s="53">
        <v>-18773</v>
      </c>
      <c r="L14" s="53"/>
      <c r="M14" s="53">
        <v>6340</v>
      </c>
      <c r="N14" s="53"/>
      <c r="O14" s="53">
        <v>-261160</v>
      </c>
      <c r="P14" s="53"/>
      <c r="Q14" s="53">
        <v>-6486</v>
      </c>
      <c r="R14" s="53"/>
      <c r="S14" s="53">
        <v>-7789</v>
      </c>
      <c r="T14" s="53"/>
      <c r="U14" s="53">
        <f>SUM(C14:S14)</f>
        <v>2570350</v>
      </c>
      <c r="V14" s="53"/>
      <c r="W14" s="53">
        <v>0</v>
      </c>
      <c r="X14" s="53"/>
      <c r="Y14" s="53">
        <f>SUM(U14:W14)</f>
        <v>2570350</v>
      </c>
    </row>
    <row r="15" spans="1:25" s="69" customFormat="1" ht="21.6" hidden="1" customHeight="1">
      <c r="A15" s="72" t="s">
        <v>161</v>
      </c>
      <c r="B15" s="73"/>
      <c r="C15" s="53"/>
      <c r="D15" s="51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</row>
    <row r="16" spans="1:25" s="69" customFormat="1" ht="21.6" hidden="1" customHeight="1">
      <c r="A16" s="74" t="s">
        <v>162</v>
      </c>
      <c r="B16" s="75">
        <v>16</v>
      </c>
      <c r="C16" s="62">
        <v>0</v>
      </c>
      <c r="D16" s="51"/>
      <c r="E16" s="51">
        <v>0</v>
      </c>
      <c r="F16" s="51"/>
      <c r="G16" s="51">
        <v>0</v>
      </c>
      <c r="H16" s="51"/>
      <c r="I16" s="51">
        <v>0</v>
      </c>
      <c r="J16" s="51"/>
      <c r="K16" s="51">
        <v>0</v>
      </c>
      <c r="L16" s="51"/>
      <c r="M16" s="51">
        <v>0</v>
      </c>
      <c r="N16" s="51"/>
      <c r="O16" s="51">
        <v>0</v>
      </c>
      <c r="P16" s="51"/>
      <c r="Q16" s="51">
        <v>0</v>
      </c>
      <c r="R16" s="51"/>
      <c r="S16" s="51">
        <v>0</v>
      </c>
      <c r="T16" s="51"/>
      <c r="U16" s="51">
        <f>SUM(C16:S16)</f>
        <v>0</v>
      </c>
      <c r="V16" s="51"/>
      <c r="W16" s="51">
        <v>0</v>
      </c>
      <c r="X16" s="51"/>
      <c r="Y16" s="51">
        <f>SUM(U16:W16)</f>
        <v>0</v>
      </c>
    </row>
    <row r="17" spans="1:27" s="69" customFormat="1" ht="21.6" hidden="1" customHeight="1">
      <c r="A17" s="72" t="s">
        <v>163</v>
      </c>
      <c r="B17" s="73"/>
      <c r="C17" s="60">
        <f>C16</f>
        <v>0</v>
      </c>
      <c r="D17" s="51"/>
      <c r="E17" s="60">
        <f>E16</f>
        <v>0</v>
      </c>
      <c r="F17" s="53"/>
      <c r="G17" s="60">
        <f>G16</f>
        <v>0</v>
      </c>
      <c r="H17" s="53"/>
      <c r="I17" s="60">
        <f>I16</f>
        <v>0</v>
      </c>
      <c r="J17" s="53"/>
      <c r="K17" s="60">
        <f>K16</f>
        <v>0</v>
      </c>
      <c r="L17" s="53"/>
      <c r="M17" s="60">
        <f>M16</f>
        <v>0</v>
      </c>
      <c r="N17" s="53"/>
      <c r="O17" s="60">
        <f>O16</f>
        <v>0</v>
      </c>
      <c r="P17" s="53"/>
      <c r="Q17" s="60">
        <f>Q16</f>
        <v>0</v>
      </c>
      <c r="R17" s="53"/>
      <c r="S17" s="60">
        <f>S16</f>
        <v>0</v>
      </c>
      <c r="T17" s="53"/>
      <c r="U17" s="60">
        <f>SUM(U16)</f>
        <v>0</v>
      </c>
      <c r="V17" s="53"/>
      <c r="W17" s="144">
        <f>SUM(W14:W16)</f>
        <v>0</v>
      </c>
      <c r="X17" s="53"/>
      <c r="Y17" s="60">
        <f>SUM(Y16)</f>
        <v>0</v>
      </c>
    </row>
    <row r="18" spans="1:27" s="69" customFormat="1" ht="21.6" customHeight="1">
      <c r="A18" s="72" t="s">
        <v>164</v>
      </c>
      <c r="B18" s="145"/>
      <c r="C18" s="24"/>
      <c r="D18" s="25"/>
      <c r="E18" s="24"/>
      <c r="F18" s="25"/>
      <c r="G18" s="24"/>
      <c r="H18" s="25"/>
      <c r="J18" s="25"/>
      <c r="K18" s="25"/>
      <c r="L18" s="25"/>
      <c r="M18" s="25"/>
      <c r="N18" s="25"/>
      <c r="O18" s="25"/>
      <c r="P18" s="25"/>
      <c r="Q18" s="24"/>
      <c r="R18" s="25"/>
      <c r="S18" s="24"/>
      <c r="T18" s="24"/>
      <c r="U18" s="24"/>
      <c r="V18" s="24"/>
      <c r="W18" s="24"/>
      <c r="X18" s="25"/>
      <c r="Y18" s="25"/>
    </row>
    <row r="19" spans="1:27" s="69" customFormat="1" ht="21.6" customHeight="1">
      <c r="A19" s="74" t="s">
        <v>165</v>
      </c>
      <c r="B19" s="145"/>
      <c r="C19" s="62">
        <v>0</v>
      </c>
      <c r="D19" s="51"/>
      <c r="E19" s="62">
        <v>0</v>
      </c>
      <c r="F19" s="51"/>
      <c r="G19" s="62">
        <v>0</v>
      </c>
      <c r="H19" s="51"/>
      <c r="I19" s="52">
        <v>-9396</v>
      </c>
      <c r="J19" s="51"/>
      <c r="K19" s="51">
        <v>0</v>
      </c>
      <c r="L19" s="51"/>
      <c r="M19" s="62">
        <v>0</v>
      </c>
      <c r="N19" s="51"/>
      <c r="O19" s="62">
        <v>0</v>
      </c>
      <c r="P19" s="51"/>
      <c r="Q19" s="62">
        <v>0</v>
      </c>
      <c r="R19" s="51"/>
      <c r="S19" s="62">
        <v>0</v>
      </c>
      <c r="T19" s="62"/>
      <c r="U19" s="62">
        <f>SUM(C19:S19)</f>
        <v>-9396</v>
      </c>
      <c r="V19" s="146"/>
      <c r="W19" s="62">
        <v>0</v>
      </c>
      <c r="X19" s="25"/>
      <c r="Y19" s="51">
        <f>SUM(C19:S19)</f>
        <v>-9396</v>
      </c>
      <c r="AA19" s="147"/>
    </row>
    <row r="20" spans="1:27" s="69" customFormat="1" ht="21.6" customHeight="1">
      <c r="A20" s="74" t="s">
        <v>166</v>
      </c>
      <c r="B20" s="145"/>
      <c r="C20" s="50">
        <v>0</v>
      </c>
      <c r="D20" s="51"/>
      <c r="E20" s="50">
        <v>0</v>
      </c>
      <c r="F20" s="51"/>
      <c r="G20" s="50">
        <v>0</v>
      </c>
      <c r="H20" s="51"/>
      <c r="I20" s="50">
        <v>0</v>
      </c>
      <c r="J20" s="51"/>
      <c r="K20" s="50">
        <v>9363</v>
      </c>
      <c r="L20" s="51"/>
      <c r="M20" s="50">
        <v>0</v>
      </c>
      <c r="N20" s="51"/>
      <c r="O20" s="50">
        <v>-4684</v>
      </c>
      <c r="P20" s="51"/>
      <c r="Q20" s="50">
        <v>-544</v>
      </c>
      <c r="R20" s="51"/>
      <c r="S20" s="50">
        <v>0</v>
      </c>
      <c r="T20" s="51"/>
      <c r="U20" s="50">
        <f>SUM(C20:S20)</f>
        <v>4135</v>
      </c>
      <c r="V20" s="251"/>
      <c r="W20" s="50">
        <v>0</v>
      </c>
      <c r="X20" s="25"/>
      <c r="Y20" s="50">
        <f>SUM(C20:S20)</f>
        <v>4135</v>
      </c>
    </row>
    <row r="21" spans="1:27" s="70" customFormat="1" ht="21.6" customHeight="1">
      <c r="A21" s="72" t="s">
        <v>120</v>
      </c>
      <c r="B21" s="145"/>
      <c r="C21" s="54">
        <f>SUM(C19:C20)</f>
        <v>0</v>
      </c>
      <c r="D21" s="53"/>
      <c r="E21" s="54">
        <f>SUM(E19:E20)</f>
        <v>0</v>
      </c>
      <c r="F21" s="53"/>
      <c r="G21" s="54">
        <f>SUM(G19:G20)</f>
        <v>0</v>
      </c>
      <c r="H21" s="53"/>
      <c r="I21" s="54">
        <f>SUM(I19:I20)</f>
        <v>-9396</v>
      </c>
      <c r="J21" s="53"/>
      <c r="K21" s="54">
        <f>SUM(K19:K20)</f>
        <v>9363</v>
      </c>
      <c r="L21" s="53"/>
      <c r="M21" s="54">
        <f>SUM(M19:M20)</f>
        <v>0</v>
      </c>
      <c r="N21" s="53"/>
      <c r="O21" s="54">
        <f>SUM(O19:O20)</f>
        <v>-4684</v>
      </c>
      <c r="P21" s="53"/>
      <c r="Q21" s="54">
        <f>SUM(Q19:Q20)</f>
        <v>-544</v>
      </c>
      <c r="R21" s="53"/>
      <c r="S21" s="54">
        <f>SUM(S19:S20)</f>
        <v>0</v>
      </c>
      <c r="T21" s="53"/>
      <c r="U21" s="54">
        <f>SUM(C21:S21)</f>
        <v>-5261</v>
      </c>
      <c r="V21" s="148"/>
      <c r="W21" s="54">
        <f>SUM(W19:W20)</f>
        <v>0</v>
      </c>
      <c r="X21" s="23"/>
      <c r="Y21" s="54">
        <f>SUM(C21:S21)</f>
        <v>-5261</v>
      </c>
    </row>
    <row r="22" spans="1:27" s="69" customFormat="1" ht="21.6" customHeight="1" thickBot="1">
      <c r="A22" s="72" t="s">
        <v>167</v>
      </c>
      <c r="B22" s="149"/>
      <c r="C22" s="55">
        <f>SUM(C14,C21:C21)+C17</f>
        <v>1729277</v>
      </c>
      <c r="D22" s="53"/>
      <c r="E22" s="55">
        <f>SUM(E14,E21:E21)+E17</f>
        <v>208455</v>
      </c>
      <c r="F22" s="53"/>
      <c r="G22" s="55">
        <f>SUM(G14,G21:G21)+G17</f>
        <v>82000</v>
      </c>
      <c r="H22" s="56"/>
      <c r="I22" s="55">
        <f>SUM(I14,I21:I21)+I17</f>
        <v>829090</v>
      </c>
      <c r="J22" s="53"/>
      <c r="K22" s="55">
        <f>SUM(K14,K21:K21)+K17</f>
        <v>-9410</v>
      </c>
      <c r="L22" s="53"/>
      <c r="M22" s="55">
        <f>SUM(M14,M21:M21)+M17</f>
        <v>6340</v>
      </c>
      <c r="N22" s="53"/>
      <c r="O22" s="55">
        <f>SUM(O14,O21:O21)+O17</f>
        <v>-265844</v>
      </c>
      <c r="P22" s="53"/>
      <c r="Q22" s="55">
        <f>SUM(Q14,Q21:Q21)+Q17</f>
        <v>-7030</v>
      </c>
      <c r="R22" s="53"/>
      <c r="S22" s="55">
        <f>SUM(S14,S21:S21)+S17</f>
        <v>-7789</v>
      </c>
      <c r="T22" s="53"/>
      <c r="U22" s="55">
        <f>SUM(C22:S22)</f>
        <v>2565089</v>
      </c>
      <c r="V22" s="150"/>
      <c r="W22" s="55">
        <f>W14+W17+W21</f>
        <v>0</v>
      </c>
      <c r="X22" s="53"/>
      <c r="Y22" s="55">
        <f>SUM(U22:W22)</f>
        <v>2565089</v>
      </c>
    </row>
    <row r="23" spans="1:27" s="69" customFormat="1" ht="21.6" customHeight="1" thickTop="1">
      <c r="A23" s="72"/>
      <c r="B23" s="149"/>
      <c r="C23" s="23"/>
      <c r="D23" s="23"/>
      <c r="E23" s="23"/>
      <c r="F23" s="23"/>
      <c r="G23" s="23"/>
      <c r="H23" s="27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</row>
    <row r="24" spans="1:27" s="69" customFormat="1" ht="21.6" customHeight="1">
      <c r="A24" s="142" t="s">
        <v>168</v>
      </c>
      <c r="B24" s="73"/>
      <c r="C24" s="28"/>
      <c r="D24" s="29"/>
      <c r="E24" s="28"/>
      <c r="F24" s="29"/>
      <c r="G24" s="28"/>
      <c r="H24" s="29"/>
      <c r="I24" s="29"/>
      <c r="J24" s="29"/>
      <c r="K24" s="28"/>
      <c r="L24" s="29"/>
      <c r="M24" s="29"/>
      <c r="N24" s="29"/>
      <c r="O24" s="28"/>
      <c r="P24" s="29"/>
      <c r="Q24" s="29"/>
      <c r="R24" s="29"/>
      <c r="S24" s="28"/>
      <c r="T24" s="28"/>
      <c r="U24" s="28"/>
      <c r="V24" s="28"/>
      <c r="W24" s="28"/>
      <c r="X24" s="29"/>
      <c r="Y24" s="29"/>
    </row>
    <row r="25" spans="1:27" s="69" customFormat="1" ht="21.6" customHeight="1">
      <c r="A25" s="72" t="s">
        <v>169</v>
      </c>
      <c r="B25" s="73"/>
      <c r="C25" s="23">
        <v>2503255</v>
      </c>
      <c r="D25" s="25"/>
      <c r="E25" s="23">
        <v>207161</v>
      </c>
      <c r="F25" s="23"/>
      <c r="G25" s="23">
        <v>82900</v>
      </c>
      <c r="H25" s="23"/>
      <c r="I25" s="23">
        <v>1453834</v>
      </c>
      <c r="J25" s="23"/>
      <c r="K25" s="23">
        <v>410550</v>
      </c>
      <c r="L25" s="23"/>
      <c r="M25" s="23">
        <v>6340</v>
      </c>
      <c r="N25" s="23"/>
      <c r="O25" s="23">
        <v>-257036</v>
      </c>
      <c r="P25" s="23"/>
      <c r="Q25" s="23">
        <v>-5276</v>
      </c>
      <c r="R25" s="23"/>
      <c r="S25" s="23">
        <v>-7789</v>
      </c>
      <c r="T25" s="23"/>
      <c r="U25" s="53">
        <v>4393939</v>
      </c>
      <c r="V25" s="23"/>
      <c r="W25" s="56">
        <v>2836327</v>
      </c>
      <c r="X25" s="23"/>
      <c r="Y25" s="53">
        <f>SUM(U25:W25)</f>
        <v>7230266</v>
      </c>
    </row>
    <row r="26" spans="1:27" s="69" customFormat="1" ht="21.6" customHeight="1">
      <c r="A26" s="72" t="s">
        <v>161</v>
      </c>
      <c r="B26" s="73"/>
      <c r="C26" s="53"/>
      <c r="D26" s="51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</row>
    <row r="27" spans="1:27" s="69" customFormat="1" ht="21.6" customHeight="1">
      <c r="A27" s="145" t="s">
        <v>170</v>
      </c>
      <c r="B27" s="73"/>
      <c r="C27" s="222"/>
      <c r="D27" s="220"/>
      <c r="E27" s="222"/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222"/>
      <c r="T27" s="222"/>
      <c r="U27" s="222"/>
      <c r="V27" s="222"/>
      <c r="W27" s="222"/>
      <c r="X27" s="222"/>
      <c r="Y27" s="222"/>
    </row>
    <row r="28" spans="1:27" s="69" customFormat="1" ht="21.6" customHeight="1">
      <c r="A28" s="74" t="s">
        <v>242</v>
      </c>
      <c r="B28" s="73"/>
      <c r="C28" s="222"/>
      <c r="D28" s="220"/>
      <c r="E28" s="222"/>
      <c r="F28" s="222"/>
      <c r="G28" s="222"/>
      <c r="H28" s="222"/>
      <c r="I28" s="222"/>
      <c r="J28" s="222"/>
      <c r="K28" s="222"/>
      <c r="L28" s="222"/>
      <c r="M28" s="222"/>
      <c r="N28" s="222"/>
      <c r="O28" s="222"/>
      <c r="P28" s="222"/>
      <c r="Q28" s="222"/>
      <c r="R28" s="222"/>
      <c r="S28" s="222"/>
      <c r="T28" s="222"/>
      <c r="U28" s="222"/>
      <c r="V28" s="222"/>
      <c r="W28" s="222"/>
      <c r="X28" s="222"/>
      <c r="Y28" s="222"/>
    </row>
    <row r="29" spans="1:27" s="69" customFormat="1" ht="21.6" customHeight="1">
      <c r="A29" s="74" t="s">
        <v>243</v>
      </c>
      <c r="B29" s="264">
        <v>6</v>
      </c>
      <c r="C29" s="222">
        <v>0</v>
      </c>
      <c r="D29" s="220"/>
      <c r="E29" s="222">
        <v>0</v>
      </c>
      <c r="F29" s="222"/>
      <c r="G29" s="222">
        <v>0</v>
      </c>
      <c r="H29" s="222"/>
      <c r="I29" s="222">
        <v>0</v>
      </c>
      <c r="J29" s="222"/>
      <c r="K29" s="222">
        <v>0</v>
      </c>
      <c r="L29" s="222"/>
      <c r="M29" s="222">
        <v>0</v>
      </c>
      <c r="N29" s="222"/>
      <c r="O29" s="222">
        <v>0</v>
      </c>
      <c r="P29" s="222"/>
      <c r="Q29" s="222">
        <v>0</v>
      </c>
      <c r="R29" s="222"/>
      <c r="S29" s="222">
        <v>0</v>
      </c>
      <c r="T29" s="222"/>
      <c r="U29" s="222">
        <v>0</v>
      </c>
      <c r="V29" s="222"/>
      <c r="W29" s="259">
        <v>1805</v>
      </c>
      <c r="X29" s="259"/>
      <c r="Y29" s="259">
        <f>SUM(C29:W29)</f>
        <v>1805</v>
      </c>
    </row>
    <row r="30" spans="1:27" s="69" customFormat="1" ht="21.6" customHeight="1">
      <c r="A30" s="145" t="s">
        <v>171</v>
      </c>
      <c r="B30" s="73"/>
      <c r="C30" s="221">
        <f>C29</f>
        <v>0</v>
      </c>
      <c r="D30" s="220"/>
      <c r="E30" s="221">
        <f>E29</f>
        <v>0</v>
      </c>
      <c r="F30" s="222"/>
      <c r="G30" s="221">
        <f>G29</f>
        <v>0</v>
      </c>
      <c r="H30" s="222"/>
      <c r="I30" s="221">
        <f>I29</f>
        <v>0</v>
      </c>
      <c r="J30" s="222"/>
      <c r="K30" s="221">
        <f>K29</f>
        <v>0</v>
      </c>
      <c r="L30" s="222"/>
      <c r="M30" s="221">
        <f>M29</f>
        <v>0</v>
      </c>
      <c r="N30" s="222"/>
      <c r="O30" s="221">
        <f>O29</f>
        <v>0</v>
      </c>
      <c r="P30" s="222"/>
      <c r="Q30" s="221">
        <f>Q29</f>
        <v>0</v>
      </c>
      <c r="R30" s="222"/>
      <c r="S30" s="221">
        <f>S29</f>
        <v>0</v>
      </c>
      <c r="T30" s="222"/>
      <c r="U30" s="221">
        <f>U29</f>
        <v>0</v>
      </c>
      <c r="V30" s="222"/>
      <c r="W30" s="260">
        <f>SUM(W29:W29)</f>
        <v>1805</v>
      </c>
      <c r="X30" s="222"/>
      <c r="Y30" s="260">
        <f>SUM(Y29:Y29)</f>
        <v>1805</v>
      </c>
    </row>
    <row r="31" spans="1:27" s="69" customFormat="1" ht="12.6" customHeight="1">
      <c r="A31" s="72"/>
      <c r="B31" s="73"/>
      <c r="C31" s="222"/>
      <c r="D31" s="220"/>
      <c r="E31" s="222"/>
      <c r="F31" s="222"/>
      <c r="G31" s="222"/>
      <c r="H31" s="222"/>
      <c r="I31" s="222"/>
      <c r="J31" s="222"/>
      <c r="K31" s="222"/>
      <c r="L31" s="222"/>
      <c r="M31" s="222"/>
      <c r="N31" s="222"/>
      <c r="O31" s="222"/>
      <c r="P31" s="222"/>
      <c r="Q31" s="222"/>
      <c r="R31" s="222"/>
      <c r="S31" s="222"/>
      <c r="T31" s="222"/>
      <c r="U31" s="222"/>
      <c r="V31" s="222"/>
      <c r="W31" s="222"/>
      <c r="X31" s="222"/>
      <c r="Y31" s="222"/>
    </row>
    <row r="32" spans="1:27" s="69" customFormat="1" ht="21.6" customHeight="1">
      <c r="A32" s="72" t="s">
        <v>172</v>
      </c>
      <c r="B32" s="73"/>
      <c r="C32" s="222"/>
      <c r="D32" s="220"/>
      <c r="E32" s="222"/>
      <c r="F32" s="222"/>
      <c r="G32" s="222"/>
      <c r="H32" s="222"/>
      <c r="I32" s="222"/>
      <c r="J32" s="222"/>
      <c r="K32" s="222"/>
      <c r="L32" s="222"/>
      <c r="M32" s="222"/>
      <c r="N32" s="222"/>
      <c r="O32" s="222"/>
      <c r="P32" s="222"/>
      <c r="Q32" s="222"/>
      <c r="R32" s="222"/>
      <c r="S32" s="222"/>
      <c r="T32" s="222"/>
      <c r="U32" s="222"/>
      <c r="V32" s="222"/>
      <c r="W32" s="222"/>
      <c r="X32" s="222"/>
      <c r="Y32" s="222"/>
    </row>
    <row r="33" spans="1:25" s="69" customFormat="1" ht="21.6" customHeight="1">
      <c r="A33" s="72" t="s">
        <v>173</v>
      </c>
      <c r="B33" s="73"/>
      <c r="C33" s="223">
        <v>0</v>
      </c>
      <c r="D33" s="220"/>
      <c r="E33" s="223">
        <v>0</v>
      </c>
      <c r="F33" s="222"/>
      <c r="G33" s="223">
        <v>0</v>
      </c>
      <c r="H33" s="222"/>
      <c r="I33" s="223">
        <v>0</v>
      </c>
      <c r="J33" s="222"/>
      <c r="K33" s="223">
        <v>0</v>
      </c>
      <c r="L33" s="222"/>
      <c r="M33" s="223">
        <v>0</v>
      </c>
      <c r="N33" s="222"/>
      <c r="O33" s="223">
        <v>0</v>
      </c>
      <c r="P33" s="222"/>
      <c r="Q33" s="223">
        <v>0</v>
      </c>
      <c r="R33" s="222"/>
      <c r="S33" s="223">
        <v>0</v>
      </c>
      <c r="T33" s="222"/>
      <c r="U33" s="223">
        <v>0</v>
      </c>
      <c r="V33" s="222"/>
      <c r="W33" s="261">
        <f>W30</f>
        <v>1805</v>
      </c>
      <c r="X33" s="258"/>
      <c r="Y33" s="261">
        <f>Y30</f>
        <v>1805</v>
      </c>
    </row>
    <row r="34" spans="1:25" s="69" customFormat="1" ht="21.6" customHeight="1">
      <c r="A34" s="72"/>
      <c r="B34" s="73"/>
      <c r="C34" s="222"/>
      <c r="D34" s="220"/>
      <c r="E34" s="222"/>
      <c r="F34" s="222"/>
      <c r="G34" s="222"/>
      <c r="H34" s="222"/>
      <c r="I34" s="222"/>
      <c r="J34" s="222"/>
      <c r="K34" s="222"/>
      <c r="L34" s="222"/>
      <c r="M34" s="222"/>
      <c r="N34" s="222"/>
      <c r="O34" s="222"/>
      <c r="P34" s="222"/>
      <c r="Q34" s="222"/>
      <c r="R34" s="222"/>
      <c r="S34" s="222"/>
      <c r="T34" s="222"/>
      <c r="U34" s="222"/>
      <c r="V34" s="222"/>
      <c r="W34" s="222"/>
      <c r="X34" s="222"/>
      <c r="Y34" s="222"/>
    </row>
    <row r="35" spans="1:25" s="69" customFormat="1" ht="21.6" customHeight="1">
      <c r="A35" s="72" t="s">
        <v>164</v>
      </c>
      <c r="B35" s="145"/>
      <c r="C35" s="220"/>
      <c r="D35" s="220"/>
      <c r="E35" s="224"/>
      <c r="F35" s="220"/>
      <c r="G35" s="224"/>
      <c r="H35" s="220"/>
      <c r="I35" s="224"/>
      <c r="J35" s="220"/>
      <c r="K35" s="220"/>
      <c r="L35" s="220"/>
      <c r="M35" s="220"/>
      <c r="N35" s="220"/>
      <c r="O35" s="220"/>
      <c r="P35" s="220"/>
      <c r="Q35" s="220"/>
      <c r="R35" s="220"/>
      <c r="S35" s="224"/>
      <c r="T35" s="224"/>
      <c r="U35" s="224"/>
      <c r="V35" s="224"/>
      <c r="W35" s="224"/>
      <c r="X35" s="220"/>
      <c r="Y35" s="220"/>
    </row>
    <row r="36" spans="1:25" s="69" customFormat="1" ht="21.6" customHeight="1">
      <c r="A36" s="74" t="s">
        <v>165</v>
      </c>
      <c r="B36" s="145"/>
      <c r="C36" s="220">
        <v>0</v>
      </c>
      <c r="D36" s="220"/>
      <c r="E36" s="220">
        <v>0</v>
      </c>
      <c r="F36" s="220"/>
      <c r="G36" s="220">
        <v>0</v>
      </c>
      <c r="H36" s="220"/>
      <c r="I36" s="259">
        <v>-136476</v>
      </c>
      <c r="J36" s="259"/>
      <c r="K36" s="259">
        <v>0</v>
      </c>
      <c r="L36" s="259"/>
      <c r="M36" s="259">
        <v>0</v>
      </c>
      <c r="N36" s="259"/>
      <c r="O36" s="259">
        <v>0</v>
      </c>
      <c r="P36" s="259"/>
      <c r="Q36" s="259">
        <v>0</v>
      </c>
      <c r="R36" s="259"/>
      <c r="S36" s="259">
        <v>0</v>
      </c>
      <c r="T36" s="259"/>
      <c r="U36" s="259">
        <f>SUM(C36:S36)</f>
        <v>-136476</v>
      </c>
      <c r="V36" s="259"/>
      <c r="W36" s="259">
        <v>-163890</v>
      </c>
      <c r="X36" s="259"/>
      <c r="Y36" s="259">
        <f>SUM(U36:W36)</f>
        <v>-300366</v>
      </c>
    </row>
    <row r="37" spans="1:25" s="69" customFormat="1" ht="21.6" customHeight="1">
      <c r="A37" s="74" t="s">
        <v>166</v>
      </c>
      <c r="B37" s="145"/>
      <c r="C37" s="220">
        <v>0</v>
      </c>
      <c r="D37" s="220"/>
      <c r="E37" s="220">
        <v>0</v>
      </c>
      <c r="F37" s="220"/>
      <c r="G37" s="220">
        <v>0</v>
      </c>
      <c r="H37" s="220"/>
      <c r="I37" s="259">
        <v>0</v>
      </c>
      <c r="J37" s="259"/>
      <c r="K37" s="262">
        <v>441629</v>
      </c>
      <c r="L37" s="259"/>
      <c r="M37" s="259">
        <v>0</v>
      </c>
      <c r="N37" s="259"/>
      <c r="O37" s="259">
        <v>15006</v>
      </c>
      <c r="P37" s="259"/>
      <c r="Q37" s="263">
        <v>0</v>
      </c>
      <c r="R37" s="259"/>
      <c r="S37" s="259">
        <v>0</v>
      </c>
      <c r="T37" s="259"/>
      <c r="U37" s="259">
        <f>SUM(C37:S37)</f>
        <v>456635</v>
      </c>
      <c r="V37" s="259"/>
      <c r="W37" s="259">
        <v>597</v>
      </c>
      <c r="X37" s="259"/>
      <c r="Y37" s="262">
        <f>SUM(U37:W37)</f>
        <v>457232</v>
      </c>
    </row>
    <row r="38" spans="1:25" s="70" customFormat="1" ht="21.6" customHeight="1">
      <c r="A38" s="72" t="s">
        <v>120</v>
      </c>
      <c r="B38" s="145"/>
      <c r="C38" s="221">
        <f>SUM(C36:C37)</f>
        <v>0</v>
      </c>
      <c r="D38" s="222"/>
      <c r="E38" s="221">
        <f>SUM(E36:E37)</f>
        <v>0</v>
      </c>
      <c r="F38" s="222"/>
      <c r="G38" s="221">
        <f>SUM(G36:G37)</f>
        <v>0</v>
      </c>
      <c r="H38" s="222"/>
      <c r="I38" s="260">
        <f>SUM(I36:I37)</f>
        <v>-136476</v>
      </c>
      <c r="J38" s="258"/>
      <c r="K38" s="260">
        <f>SUM(K36:K37)</f>
        <v>441629</v>
      </c>
      <c r="L38" s="258"/>
      <c r="M38" s="221">
        <f>SUM(M36:M37)</f>
        <v>0</v>
      </c>
      <c r="N38" s="258"/>
      <c r="O38" s="260">
        <f>SUM(O36:O37)</f>
        <v>15006</v>
      </c>
      <c r="P38" s="258"/>
      <c r="Q38" s="260">
        <f>SUM(Q36:Q37)</f>
        <v>0</v>
      </c>
      <c r="R38" s="258"/>
      <c r="S38" s="260">
        <f>SUM(S36:S37)</f>
        <v>0</v>
      </c>
      <c r="T38" s="258"/>
      <c r="U38" s="260">
        <f>SUM(U36:U37)</f>
        <v>320159</v>
      </c>
      <c r="V38" s="258"/>
      <c r="W38" s="260">
        <f>SUM(W36:W37)</f>
        <v>-163293</v>
      </c>
      <c r="X38" s="258"/>
      <c r="Y38" s="261">
        <f>SUM(C38:S38)+W38</f>
        <v>156866</v>
      </c>
    </row>
    <row r="39" spans="1:25" s="69" customFormat="1" ht="21.6" customHeight="1" thickBot="1">
      <c r="A39" s="72" t="s">
        <v>174</v>
      </c>
      <c r="B39" s="149"/>
      <c r="C39" s="26">
        <f>SUM(C25,C38:C38)</f>
        <v>2503255</v>
      </c>
      <c r="D39" s="23"/>
      <c r="E39" s="26">
        <f>SUM(E25,E38:E38)</f>
        <v>207161</v>
      </c>
      <c r="F39" s="23"/>
      <c r="G39" s="26">
        <f>SUM(G25,G38:G38)</f>
        <v>82900</v>
      </c>
      <c r="H39" s="27"/>
      <c r="I39" s="26">
        <f>SUM(I25,I38:I38)</f>
        <v>1317358</v>
      </c>
      <c r="J39" s="23"/>
      <c r="K39" s="26">
        <f>SUM(K25,K38:K38)</f>
        <v>852179</v>
      </c>
      <c r="L39" s="23"/>
      <c r="M39" s="26">
        <f>SUM(M25,M38:M38)</f>
        <v>6340</v>
      </c>
      <c r="N39" s="23"/>
      <c r="O39" s="26">
        <f>SUM(O25,O38:O38)</f>
        <v>-242030</v>
      </c>
      <c r="P39" s="23"/>
      <c r="Q39" s="26">
        <f>SUM(Q25,Q38:Q38)</f>
        <v>-5276</v>
      </c>
      <c r="R39" s="23"/>
      <c r="S39" s="26">
        <f>SUM(S25,S38:S38)</f>
        <v>-7789</v>
      </c>
      <c r="T39" s="23"/>
      <c r="U39" s="26">
        <f>SUM(U25,U38:U38)</f>
        <v>4714098</v>
      </c>
      <c r="V39" s="23"/>
      <c r="W39" s="26">
        <f>SUM(W25,W38:W38,W30)</f>
        <v>2674839</v>
      </c>
      <c r="X39" s="23"/>
      <c r="Y39" s="26">
        <f>SUM(U39:W39)</f>
        <v>7388937</v>
      </c>
    </row>
    <row r="40" spans="1:25" ht="21.6" customHeight="1" thickTop="1"/>
    <row r="42" spans="1:25" ht="21.6" customHeight="1">
      <c r="Y42" s="6"/>
    </row>
    <row r="43" spans="1:25" ht="21.6" customHeight="1">
      <c r="Y43" s="181"/>
    </row>
  </sheetData>
  <mergeCells count="4">
    <mergeCell ref="G5:I5"/>
    <mergeCell ref="K5:S5"/>
    <mergeCell ref="C4:Y4"/>
    <mergeCell ref="C12:Y12"/>
  </mergeCells>
  <pageMargins left="0.5" right="0.5" top="0.48" bottom="0.4" header="0.5" footer="0.5"/>
  <pageSetup paperSize="9" scale="49" firstPageNumber="8" fitToHeight="0" orientation="landscape" useFirstPageNumber="1" r:id="rId1"/>
  <headerFooter alignWithMargins="0">
    <oddFooter>&amp;L&amp;"Times New Roman,Regular"&amp;11The accompanying notes form an integral part of the interim financial statements.
&amp;C&amp;"Times New Roman,Regular"&amp;11&amp;P</oddFooter>
  </headerFooter>
  <ignoredErrors>
    <ignoredError sqref="U1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43"/>
  <sheetViews>
    <sheetView view="pageBreakPreview" zoomScale="67" zoomScaleNormal="70" zoomScaleSheetLayoutView="100" workbookViewId="0">
      <selection activeCell="K29" sqref="K29"/>
    </sheetView>
  </sheetViews>
  <sheetFormatPr defaultColWidth="9.375" defaultRowHeight="21.6" customHeight="1"/>
  <cols>
    <col min="1" max="1" width="61.125" style="114" customWidth="1"/>
    <col min="2" max="2" width="10.5" style="151" customWidth="1"/>
    <col min="3" max="3" width="15.625" style="114" customWidth="1"/>
    <col min="4" max="4" width="2.375" style="114" customWidth="1"/>
    <col min="5" max="5" width="20.125" style="114" customWidth="1"/>
    <col min="6" max="6" width="2.375" style="114" customWidth="1"/>
    <col min="7" max="7" width="21.75" style="114" customWidth="1"/>
    <col min="8" max="8" width="2.5" style="213" customWidth="1"/>
    <col min="9" max="9" width="22.125" style="213" customWidth="1"/>
    <col min="10" max="10" width="2.375" style="114" customWidth="1"/>
    <col min="11" max="11" width="16.625" style="114" customWidth="1"/>
    <col min="12" max="12" width="2.375" style="114" customWidth="1"/>
    <col min="13" max="13" width="17.375" style="114" customWidth="1"/>
    <col min="14" max="14" width="2.375" style="114" customWidth="1"/>
    <col min="15" max="15" width="17.125" style="114" customWidth="1"/>
    <col min="16" max="16384" width="9.375" style="114"/>
  </cols>
  <sheetData>
    <row r="1" spans="1:15" ht="21.6" customHeight="1">
      <c r="A1" s="275" t="s">
        <v>0</v>
      </c>
      <c r="B1" s="275"/>
      <c r="C1" s="275"/>
      <c r="D1" s="275"/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75"/>
    </row>
    <row r="2" spans="1:15" ht="21.6" customHeight="1">
      <c r="A2" s="84" t="s">
        <v>125</v>
      </c>
      <c r="B2" s="183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5" s="69" customFormat="1" ht="21.6" customHeight="1">
      <c r="A3" s="203"/>
      <c r="B3" s="75"/>
      <c r="C3" s="203"/>
      <c r="D3" s="203"/>
      <c r="E3" s="203"/>
      <c r="F3" s="203"/>
      <c r="G3" s="203"/>
      <c r="H3" s="203"/>
      <c r="I3" s="203"/>
      <c r="J3" s="203"/>
      <c r="K3" s="203"/>
      <c r="L3" s="203"/>
      <c r="M3" s="203" t="s">
        <v>10</v>
      </c>
      <c r="O3" s="203" t="s">
        <v>10</v>
      </c>
    </row>
    <row r="4" spans="1:15" s="69" customFormat="1" ht="21.6" customHeight="1">
      <c r="A4" s="70"/>
      <c r="B4" s="73"/>
      <c r="C4" s="270" t="s">
        <v>175</v>
      </c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</row>
    <row r="5" spans="1:15" s="69" customFormat="1" ht="21.6" customHeight="1">
      <c r="A5" s="70"/>
      <c r="B5" s="73"/>
      <c r="C5" s="204"/>
      <c r="D5" s="204"/>
      <c r="E5" s="204"/>
      <c r="F5" s="204"/>
      <c r="G5" s="283" t="s">
        <v>77</v>
      </c>
      <c r="H5" s="283"/>
      <c r="I5" s="283"/>
      <c r="J5" s="137"/>
      <c r="K5" s="286" t="s">
        <v>81</v>
      </c>
      <c r="L5" s="286"/>
      <c r="M5" s="286"/>
      <c r="N5" s="204"/>
      <c r="O5" s="137"/>
    </row>
    <row r="6" spans="1:15" s="69" customFormat="1" ht="21" customHeight="1">
      <c r="A6" s="70"/>
      <c r="B6" s="73"/>
      <c r="C6" s="134" t="s">
        <v>130</v>
      </c>
      <c r="D6" s="134"/>
      <c r="E6" s="134"/>
      <c r="F6" s="138"/>
      <c r="G6" s="74"/>
      <c r="H6" s="74"/>
      <c r="I6" s="74"/>
      <c r="J6" s="139"/>
      <c r="K6" s="134" t="s">
        <v>176</v>
      </c>
      <c r="L6" s="134"/>
      <c r="M6" s="134" t="s">
        <v>135</v>
      </c>
      <c r="N6" s="138"/>
      <c r="O6" s="134"/>
    </row>
    <row r="7" spans="1:15" s="69" customFormat="1" ht="21" customHeight="1">
      <c r="A7" s="70"/>
      <c r="B7" s="73"/>
      <c r="C7" s="134" t="s">
        <v>138</v>
      </c>
      <c r="D7" s="134"/>
      <c r="E7" s="134" t="s">
        <v>139</v>
      </c>
      <c r="F7" s="138"/>
      <c r="G7" s="205"/>
      <c r="H7" s="74"/>
      <c r="I7" s="74"/>
      <c r="J7" s="134"/>
      <c r="K7" s="134" t="s">
        <v>140</v>
      </c>
      <c r="L7" s="134"/>
      <c r="M7" s="134" t="s">
        <v>144</v>
      </c>
      <c r="N7" s="138"/>
      <c r="O7" s="134" t="s">
        <v>147</v>
      </c>
    </row>
    <row r="8" spans="1:15" s="69" customFormat="1" ht="21" customHeight="1">
      <c r="A8" s="70"/>
      <c r="B8" s="75"/>
      <c r="C8" s="205" t="s">
        <v>148</v>
      </c>
      <c r="D8" s="205"/>
      <c r="E8" s="134" t="s">
        <v>149</v>
      </c>
      <c r="F8" s="206"/>
      <c r="G8" s="205" t="s">
        <v>150</v>
      </c>
      <c r="H8" s="205"/>
      <c r="I8" s="134" t="s">
        <v>151</v>
      </c>
      <c r="J8" s="205"/>
      <c r="K8" s="134" t="s">
        <v>152</v>
      </c>
      <c r="L8" s="134"/>
      <c r="M8" s="134" t="s">
        <v>177</v>
      </c>
      <c r="N8" s="206"/>
      <c r="O8" s="134" t="s">
        <v>158</v>
      </c>
    </row>
    <row r="9" spans="1:15" s="69" customFormat="1" ht="21.6" customHeight="1">
      <c r="B9" s="75"/>
      <c r="C9" s="285" t="s">
        <v>11</v>
      </c>
      <c r="D9" s="285"/>
      <c r="E9" s="285"/>
      <c r="F9" s="285"/>
      <c r="G9" s="285"/>
      <c r="H9" s="285"/>
      <c r="I9" s="285"/>
      <c r="J9" s="285"/>
      <c r="K9" s="285"/>
      <c r="L9" s="285"/>
      <c r="M9" s="285"/>
      <c r="N9" s="285"/>
      <c r="O9" s="285"/>
    </row>
    <row r="10" spans="1:15" s="69" customFormat="1" ht="21.6" customHeight="1">
      <c r="A10" s="142" t="s">
        <v>159</v>
      </c>
      <c r="B10" s="75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0"/>
    </row>
    <row r="11" spans="1:15" s="70" customFormat="1" ht="21.6" customHeight="1">
      <c r="A11" s="72" t="s">
        <v>160</v>
      </c>
      <c r="B11" s="207"/>
      <c r="C11" s="44">
        <v>1729277</v>
      </c>
      <c r="D11" s="44"/>
      <c r="E11" s="44">
        <v>208455</v>
      </c>
      <c r="F11" s="46"/>
      <c r="G11" s="44">
        <v>82000</v>
      </c>
      <c r="H11" s="44"/>
      <c r="I11" s="44">
        <v>870593</v>
      </c>
      <c r="J11" s="44"/>
      <c r="K11" s="44">
        <v>648</v>
      </c>
      <c r="L11" s="19"/>
      <c r="M11" s="44">
        <v>-7789</v>
      </c>
      <c r="N11" s="44"/>
      <c r="O11" s="71">
        <f>SUM(C11:M11)</f>
        <v>2883184</v>
      </c>
    </row>
    <row r="12" spans="1:15" s="70" customFormat="1" ht="21.6" hidden="1" customHeight="1">
      <c r="A12" s="72" t="s">
        <v>161</v>
      </c>
      <c r="B12" s="207"/>
      <c r="C12" s="44"/>
      <c r="D12" s="44"/>
      <c r="E12" s="44"/>
      <c r="F12" s="46"/>
      <c r="G12" s="44"/>
      <c r="H12" s="44"/>
      <c r="I12" s="44"/>
      <c r="J12" s="44"/>
      <c r="K12" s="44"/>
      <c r="L12" s="19"/>
      <c r="M12" s="44"/>
      <c r="N12" s="44"/>
      <c r="O12" s="71"/>
    </row>
    <row r="13" spans="1:15" s="69" customFormat="1" ht="21.6" hidden="1" customHeight="1">
      <c r="A13" s="74" t="s">
        <v>162</v>
      </c>
      <c r="B13" s="75">
        <v>16</v>
      </c>
      <c r="C13" s="33">
        <v>0</v>
      </c>
      <c r="D13" s="51"/>
      <c r="E13" s="33">
        <v>0</v>
      </c>
      <c r="F13" s="51"/>
      <c r="G13" s="33">
        <v>0</v>
      </c>
      <c r="H13" s="51"/>
      <c r="I13" s="51">
        <v>0</v>
      </c>
      <c r="J13" s="51"/>
      <c r="K13" s="33">
        <v>0</v>
      </c>
      <c r="L13" s="51"/>
      <c r="M13" s="33">
        <v>0</v>
      </c>
      <c r="N13" s="51"/>
      <c r="O13" s="51">
        <f>SUM(C13:M13)</f>
        <v>0</v>
      </c>
    </row>
    <row r="14" spans="1:15" s="70" customFormat="1" ht="21.6" hidden="1" customHeight="1">
      <c r="A14" s="72" t="s">
        <v>163</v>
      </c>
      <c r="B14" s="207"/>
      <c r="C14" s="34">
        <f>C13</f>
        <v>0</v>
      </c>
      <c r="D14" s="51"/>
      <c r="E14" s="34">
        <f>E13</f>
        <v>0</v>
      </c>
      <c r="F14" s="53"/>
      <c r="G14" s="34">
        <f>G13</f>
        <v>0</v>
      </c>
      <c r="H14" s="53"/>
      <c r="I14" s="60">
        <f>I13</f>
        <v>0</v>
      </c>
      <c r="J14" s="53"/>
      <c r="K14" s="34">
        <f>K13</f>
        <v>0</v>
      </c>
      <c r="L14" s="53"/>
      <c r="M14" s="34">
        <f>M13</f>
        <v>0</v>
      </c>
      <c r="N14" s="53"/>
      <c r="O14" s="60">
        <f>SUM(O13)</f>
        <v>0</v>
      </c>
    </row>
    <row r="15" spans="1:15" s="69" customFormat="1" ht="21.6" customHeight="1">
      <c r="A15" s="72" t="s">
        <v>164</v>
      </c>
      <c r="B15" s="162"/>
      <c r="C15" s="21"/>
      <c r="D15" s="21"/>
      <c r="E15" s="21"/>
      <c r="F15" s="21"/>
      <c r="G15" s="21"/>
      <c r="H15" s="21"/>
      <c r="I15" s="21"/>
      <c r="J15" s="21"/>
      <c r="K15" s="21"/>
      <c r="L15" s="30"/>
      <c r="M15" s="21"/>
      <c r="N15" s="31"/>
      <c r="O15" s="208"/>
    </row>
    <row r="16" spans="1:15" s="69" customFormat="1" ht="21.6" customHeight="1">
      <c r="A16" s="74" t="s">
        <v>178</v>
      </c>
      <c r="B16" s="162"/>
      <c r="C16" s="33">
        <v>0</v>
      </c>
      <c r="D16" s="33"/>
      <c r="E16" s="33">
        <v>0</v>
      </c>
      <c r="F16" s="33"/>
      <c r="G16" s="33">
        <v>0</v>
      </c>
      <c r="H16" s="33"/>
      <c r="I16" s="33">
        <v>2098</v>
      </c>
      <c r="J16" s="33"/>
      <c r="K16" s="33">
        <v>0</v>
      </c>
      <c r="L16" s="33"/>
      <c r="M16" s="33">
        <v>0</v>
      </c>
      <c r="N16" s="33"/>
      <c r="O16" s="105">
        <f>SUM(C16:M16)</f>
        <v>2098</v>
      </c>
    </row>
    <row r="17" spans="1:25" s="69" customFormat="1" ht="21.6" customHeight="1">
      <c r="A17" s="74" t="s">
        <v>166</v>
      </c>
      <c r="B17" s="162"/>
      <c r="C17" s="32">
        <v>0</v>
      </c>
      <c r="D17" s="33"/>
      <c r="E17" s="32">
        <v>0</v>
      </c>
      <c r="F17" s="33"/>
      <c r="G17" s="33">
        <v>0</v>
      </c>
      <c r="H17" s="33"/>
      <c r="I17" s="33">
        <v>0</v>
      </c>
      <c r="J17" s="33"/>
      <c r="K17" s="32">
        <v>14</v>
      </c>
      <c r="L17" s="33"/>
      <c r="M17" s="33">
        <v>0</v>
      </c>
      <c r="N17" s="33"/>
      <c r="O17" s="105">
        <f>SUM(C17:M17)</f>
        <v>14</v>
      </c>
    </row>
    <row r="18" spans="1:25" s="70" customFormat="1" ht="21.6" customHeight="1">
      <c r="A18" s="72" t="s">
        <v>120</v>
      </c>
      <c r="B18" s="207"/>
      <c r="C18" s="256">
        <f>SUM(C16:C17)</f>
        <v>0</v>
      </c>
      <c r="D18" s="44"/>
      <c r="E18" s="256">
        <f>SUM(E16:E17)</f>
        <v>0</v>
      </c>
      <c r="F18" s="44"/>
      <c r="G18" s="34">
        <f>SUM(G16:G17)</f>
        <v>0</v>
      </c>
      <c r="H18" s="44"/>
      <c r="I18" s="106">
        <f>SUM(I16:I17)</f>
        <v>2098</v>
      </c>
      <c r="J18" s="44"/>
      <c r="K18" s="106">
        <f>SUM(K16:K17)</f>
        <v>14</v>
      </c>
      <c r="L18" s="57"/>
      <c r="M18" s="34">
        <f>SUM(M16:M17)</f>
        <v>0</v>
      </c>
      <c r="N18" s="44"/>
      <c r="O18" s="131">
        <f>SUM(C18:M18)</f>
        <v>2112</v>
      </c>
    </row>
    <row r="19" spans="1:25" s="70" customFormat="1" ht="21.6" customHeight="1" thickBot="1">
      <c r="A19" s="72" t="s">
        <v>167</v>
      </c>
      <c r="B19" s="207"/>
      <c r="C19" s="58">
        <f>SUM(C11,C18:C18)+C14</f>
        <v>1729277</v>
      </c>
      <c r="D19" s="44"/>
      <c r="E19" s="58">
        <f>SUM(E11,E18:E18)+E14</f>
        <v>208455</v>
      </c>
      <c r="F19" s="46"/>
      <c r="G19" s="58">
        <f>SUM(G11,G18:G18)+G14</f>
        <v>82000</v>
      </c>
      <c r="H19" s="44"/>
      <c r="I19" s="58">
        <f>SUM(I11,I18:I18)+I14</f>
        <v>872691</v>
      </c>
      <c r="J19" s="44"/>
      <c r="K19" s="58">
        <f>SUM(K11,K18:K18)+K14</f>
        <v>662</v>
      </c>
      <c r="L19" s="59"/>
      <c r="M19" s="58">
        <f>SUM(M11,M18:M18)+M14</f>
        <v>-7789</v>
      </c>
      <c r="N19" s="44"/>
      <c r="O19" s="58">
        <f>SUM(O11,O18:O18)+O14</f>
        <v>2885296</v>
      </c>
    </row>
    <row r="20" spans="1:25" s="69" customFormat="1" ht="21.6" customHeight="1" thickTop="1">
      <c r="A20" s="74"/>
      <c r="B20" s="73"/>
      <c r="C20" s="119"/>
      <c r="D20" s="119"/>
      <c r="E20" s="119"/>
      <c r="F20" s="119"/>
      <c r="G20" s="119"/>
      <c r="H20" s="119"/>
      <c r="I20" s="119"/>
      <c r="J20" s="119"/>
      <c r="K20" s="119"/>
      <c r="L20" s="209"/>
      <c r="M20" s="209"/>
      <c r="N20" s="119"/>
      <c r="O20" s="119"/>
    </row>
    <row r="21" spans="1:25" s="69" customFormat="1" ht="21.6" customHeight="1">
      <c r="A21" s="142" t="s">
        <v>168</v>
      </c>
      <c r="B21" s="73"/>
      <c r="C21" s="74"/>
      <c r="D21" s="74"/>
      <c r="E21" s="74"/>
      <c r="F21" s="74"/>
      <c r="G21" s="74"/>
      <c r="H21" s="74"/>
      <c r="I21" s="74"/>
      <c r="J21" s="74"/>
      <c r="K21" s="74"/>
      <c r="L21" s="209"/>
      <c r="M21" s="209"/>
      <c r="N21" s="74"/>
      <c r="O21" s="74"/>
    </row>
    <row r="22" spans="1:25" s="69" customFormat="1" ht="21.6" customHeight="1">
      <c r="A22" s="72" t="s">
        <v>169</v>
      </c>
      <c r="B22" s="207"/>
      <c r="C22" s="18">
        <v>2503255</v>
      </c>
      <c r="D22" s="18"/>
      <c r="E22" s="18">
        <v>207161</v>
      </c>
      <c r="F22" s="18"/>
      <c r="G22" s="18">
        <v>82900</v>
      </c>
      <c r="H22" s="18"/>
      <c r="I22" s="18">
        <v>818440</v>
      </c>
      <c r="J22" s="18"/>
      <c r="K22" s="18">
        <v>142816</v>
      </c>
      <c r="L22" s="19"/>
      <c r="M22" s="18">
        <v>-7789</v>
      </c>
      <c r="N22" s="20"/>
      <c r="O22" s="71">
        <f>SUM(C22:M22)</f>
        <v>3746783</v>
      </c>
    </row>
    <row r="23" spans="1:25" s="70" customFormat="1" ht="21.6" hidden="1" customHeight="1">
      <c r="A23" s="72" t="s">
        <v>161</v>
      </c>
      <c r="B23" s="207"/>
      <c r="C23" s="44"/>
      <c r="D23" s="44"/>
      <c r="E23" s="44"/>
      <c r="F23" s="46"/>
      <c r="G23" s="44"/>
      <c r="H23" s="44"/>
      <c r="I23" s="44"/>
      <c r="J23" s="44"/>
      <c r="K23" s="44"/>
      <c r="L23" s="19"/>
      <c r="M23" s="44"/>
      <c r="N23" s="44"/>
      <c r="O23" s="71"/>
    </row>
    <row r="24" spans="1:25" s="69" customFormat="1" ht="21.6" hidden="1" customHeight="1">
      <c r="A24" s="74" t="s">
        <v>179</v>
      </c>
      <c r="B24" s="75">
        <v>12</v>
      </c>
      <c r="C24" s="51"/>
      <c r="D24" s="51"/>
      <c r="E24" s="51"/>
      <c r="F24" s="51"/>
      <c r="G24" s="33"/>
      <c r="H24" s="51"/>
      <c r="I24" s="33"/>
      <c r="J24" s="51"/>
      <c r="K24" s="33"/>
      <c r="L24" s="51"/>
      <c r="M24" s="33"/>
      <c r="N24" s="51"/>
      <c r="O24" s="225">
        <f>SUM(C24:M24)</f>
        <v>0</v>
      </c>
      <c r="P24" s="51"/>
      <c r="Q24" s="51"/>
      <c r="R24" s="51"/>
      <c r="S24" s="51"/>
      <c r="T24" s="51"/>
      <c r="U24" s="51"/>
      <c r="V24" s="51"/>
      <c r="W24" s="51"/>
      <c r="X24" s="51"/>
      <c r="Y24" s="51"/>
    </row>
    <row r="25" spans="1:25" s="69" customFormat="1" ht="21.6" hidden="1" customHeight="1">
      <c r="A25" s="74" t="s">
        <v>162</v>
      </c>
      <c r="B25" s="75">
        <v>16</v>
      </c>
      <c r="C25" s="33"/>
      <c r="D25" s="51"/>
      <c r="E25" s="33"/>
      <c r="F25" s="51"/>
      <c r="G25" s="33"/>
      <c r="H25" s="51"/>
      <c r="I25" s="51"/>
      <c r="J25" s="51"/>
      <c r="K25" s="33"/>
      <c r="L25" s="51"/>
      <c r="M25" s="33"/>
      <c r="N25" s="51"/>
      <c r="O25" s="225">
        <f>SUM(C25:M25)</f>
        <v>0</v>
      </c>
    </row>
    <row r="26" spans="1:25" s="70" customFormat="1" ht="21.6" hidden="1" customHeight="1">
      <c r="A26" s="72" t="s">
        <v>163</v>
      </c>
      <c r="B26" s="207"/>
      <c r="C26" s="34">
        <f>SUM(C24:C25)</f>
        <v>0</v>
      </c>
      <c r="D26" s="51"/>
      <c r="E26" s="226">
        <f>SUM(E24:E25)</f>
        <v>0</v>
      </c>
      <c r="F26" s="222"/>
      <c r="G26" s="226">
        <f>G25</f>
        <v>0</v>
      </c>
      <c r="H26" s="222"/>
      <c r="I26" s="221">
        <f>I25</f>
        <v>0</v>
      </c>
      <c r="J26" s="222"/>
      <c r="K26" s="226">
        <f>K25</f>
        <v>0</v>
      </c>
      <c r="L26" s="222"/>
      <c r="M26" s="226">
        <f>M25</f>
        <v>0</v>
      </c>
      <c r="N26" s="53"/>
      <c r="O26" s="221">
        <f t="shared" ref="O26" si="0">SUM(C26:M26)</f>
        <v>0</v>
      </c>
    </row>
    <row r="27" spans="1:25" s="69" customFormat="1" ht="21.6" customHeight="1">
      <c r="A27" s="72" t="s">
        <v>164</v>
      </c>
      <c r="B27" s="162"/>
      <c r="C27" s="21"/>
      <c r="D27" s="21"/>
      <c r="E27" s="227"/>
      <c r="F27" s="227"/>
      <c r="G27" s="227"/>
      <c r="H27" s="227"/>
      <c r="I27" s="227"/>
      <c r="J27" s="227"/>
      <c r="K27" s="227"/>
      <c r="L27" s="228"/>
      <c r="M27" s="227"/>
      <c r="N27" s="31"/>
      <c r="O27" s="225"/>
    </row>
    <row r="28" spans="1:25" s="69" customFormat="1" ht="21.6" customHeight="1">
      <c r="A28" s="74" t="s">
        <v>178</v>
      </c>
      <c r="B28" s="162"/>
      <c r="C28" s="33">
        <v>0</v>
      </c>
      <c r="D28" s="33"/>
      <c r="E28" s="33">
        <v>0</v>
      </c>
      <c r="F28" s="33"/>
      <c r="G28" s="33">
        <v>0</v>
      </c>
      <c r="H28" s="227"/>
      <c r="I28" s="33">
        <v>17628</v>
      </c>
      <c r="J28" s="227"/>
      <c r="K28" s="33">
        <v>0</v>
      </c>
      <c r="L28" s="228"/>
      <c r="M28" s="33">
        <v>0</v>
      </c>
      <c r="N28" s="31"/>
      <c r="O28" s="105">
        <f>SUM(C28:M28)</f>
        <v>17628</v>
      </c>
    </row>
    <row r="29" spans="1:25" s="69" customFormat="1" ht="21.6" customHeight="1">
      <c r="A29" s="74" t="s">
        <v>166</v>
      </c>
      <c r="B29" s="162"/>
      <c r="C29" s="32">
        <v>0</v>
      </c>
      <c r="D29" s="33"/>
      <c r="E29" s="32">
        <v>0</v>
      </c>
      <c r="F29" s="33"/>
      <c r="G29" s="33">
        <v>0</v>
      </c>
      <c r="H29" s="227"/>
      <c r="I29" s="33">
        <v>0</v>
      </c>
      <c r="J29" s="227"/>
      <c r="K29" s="32">
        <v>148170</v>
      </c>
      <c r="L29" s="230"/>
      <c r="M29" s="33">
        <v>0</v>
      </c>
      <c r="N29" s="31"/>
      <c r="O29" s="105">
        <f>SUM(C29:M29)</f>
        <v>148170</v>
      </c>
    </row>
    <row r="30" spans="1:25" s="70" customFormat="1" ht="21.6" customHeight="1">
      <c r="A30" s="72" t="s">
        <v>120</v>
      </c>
      <c r="B30" s="207"/>
      <c r="C30" s="34">
        <f>SUM(C28:C29)</f>
        <v>0</v>
      </c>
      <c r="D30" s="35"/>
      <c r="E30" s="34">
        <f>SUM(E28:E29)</f>
        <v>0</v>
      </c>
      <c r="F30" s="229"/>
      <c r="G30" s="34">
        <f>SUM(G28:G29)</f>
        <v>0</v>
      </c>
      <c r="H30" s="229"/>
      <c r="I30" s="253">
        <f>SUM(I28:I29)</f>
        <v>17628</v>
      </c>
      <c r="J30" s="254"/>
      <c r="K30" s="255">
        <f>SUM(K28:K29)</f>
        <v>148170</v>
      </c>
      <c r="L30" s="231"/>
      <c r="M30" s="34">
        <f>SUM(M28:M29)</f>
        <v>0</v>
      </c>
      <c r="N30" s="35"/>
      <c r="O30" s="255">
        <f t="shared" ref="O30:O31" si="1">SUM(C30:M30)</f>
        <v>165798</v>
      </c>
    </row>
    <row r="31" spans="1:25" s="69" customFormat="1" ht="21.6" customHeight="1" thickBot="1">
      <c r="A31" s="72" t="s">
        <v>174</v>
      </c>
      <c r="B31" s="207"/>
      <c r="C31" s="17">
        <f>SUM(C22,C30:C30,C26)</f>
        <v>2503255</v>
      </c>
      <c r="D31" s="18"/>
      <c r="E31" s="17">
        <f>SUM(E22,E30:E30,E26)</f>
        <v>207161</v>
      </c>
      <c r="F31" s="18"/>
      <c r="G31" s="17">
        <f>SUM(G22,G30:G30,G26)</f>
        <v>82900</v>
      </c>
      <c r="H31" s="18"/>
      <c r="I31" s="17">
        <f>SUM(I22,I30:I30,I26)</f>
        <v>836068</v>
      </c>
      <c r="J31" s="18"/>
      <c r="K31" s="17">
        <f>SUM(K22,K30:K30,K26)</f>
        <v>290986</v>
      </c>
      <c r="L31" s="22"/>
      <c r="M31" s="17">
        <f>SUM(M22,M30:M30,M26)</f>
        <v>-7789</v>
      </c>
      <c r="N31" s="20"/>
      <c r="O31" s="17">
        <f t="shared" si="1"/>
        <v>3912581</v>
      </c>
    </row>
    <row r="32" spans="1:25" s="69" customFormat="1" ht="21.6" customHeight="1" thickTop="1">
      <c r="B32" s="152"/>
      <c r="C32" s="74"/>
      <c r="D32" s="74"/>
      <c r="E32" s="74"/>
      <c r="F32" s="74"/>
      <c r="G32" s="74"/>
      <c r="H32" s="74"/>
      <c r="I32" s="74"/>
      <c r="J32" s="74"/>
      <c r="K32" s="74"/>
      <c r="L32" s="209"/>
      <c r="M32" s="209"/>
      <c r="N32" s="74"/>
      <c r="O32" s="74"/>
    </row>
    <row r="33" spans="1:15" s="69" customFormat="1" ht="21.6" customHeight="1">
      <c r="B33" s="152"/>
      <c r="C33" s="74"/>
      <c r="D33" s="74"/>
      <c r="E33" s="74"/>
      <c r="F33" s="74"/>
      <c r="G33" s="74"/>
      <c r="H33" s="74"/>
      <c r="I33" s="74"/>
      <c r="J33" s="74"/>
      <c r="K33" s="74"/>
      <c r="L33" s="209"/>
      <c r="M33" s="209"/>
      <c r="N33" s="74"/>
      <c r="O33" s="188"/>
    </row>
    <row r="34" spans="1:15" s="69" customFormat="1" ht="21.6" customHeight="1">
      <c r="B34" s="152"/>
      <c r="L34" s="210"/>
      <c r="M34" s="210"/>
      <c r="O34" s="211"/>
    </row>
    <row r="35" spans="1:15" ht="21.6" customHeight="1">
      <c r="H35" s="114"/>
      <c r="I35" s="114"/>
      <c r="L35" s="212"/>
      <c r="M35" s="212"/>
    </row>
    <row r="36" spans="1:15" ht="21.6" customHeight="1">
      <c r="H36" s="114"/>
      <c r="I36" s="114"/>
      <c r="L36" s="212"/>
      <c r="M36" s="212"/>
    </row>
    <row r="37" spans="1:15" ht="21.6" customHeight="1">
      <c r="H37" s="114"/>
      <c r="I37" s="114"/>
      <c r="L37" s="212"/>
      <c r="M37" s="212"/>
    </row>
    <row r="38" spans="1:15" ht="21.6" customHeight="1">
      <c r="H38" s="114"/>
      <c r="I38" s="114"/>
      <c r="L38" s="212"/>
      <c r="M38" s="212"/>
    </row>
    <row r="39" spans="1:15" ht="21.6" customHeight="1">
      <c r="H39" s="114"/>
      <c r="I39" s="114"/>
      <c r="L39" s="213"/>
      <c r="M39" s="213"/>
    </row>
    <row r="40" spans="1:15" ht="21.6" customHeight="1">
      <c r="H40" s="114"/>
      <c r="I40" s="114"/>
      <c r="L40" s="213"/>
      <c r="M40" s="213"/>
    </row>
    <row r="41" spans="1:15" ht="21.6" customHeight="1">
      <c r="H41" s="114"/>
      <c r="I41" s="114"/>
      <c r="L41" s="213"/>
      <c r="M41" s="213"/>
    </row>
    <row r="42" spans="1:15" ht="21.6" customHeight="1">
      <c r="H42" s="114"/>
      <c r="I42" s="114"/>
      <c r="L42" s="213"/>
      <c r="M42" s="213"/>
    </row>
    <row r="43" spans="1:15" ht="21.6" customHeight="1">
      <c r="A43" s="282" t="s">
        <v>10</v>
      </c>
      <c r="B43" s="282"/>
      <c r="C43" s="282"/>
    </row>
  </sheetData>
  <mergeCells count="6">
    <mergeCell ref="C9:O9"/>
    <mergeCell ref="A43:C43"/>
    <mergeCell ref="K5:M5"/>
    <mergeCell ref="G5:I5"/>
    <mergeCell ref="A1:O1"/>
    <mergeCell ref="C4:O4"/>
  </mergeCells>
  <pageMargins left="0.8" right="0.8" top="0.48" bottom="0.4" header="0.5" footer="0.5"/>
  <pageSetup paperSize="9" scale="71" firstPageNumber="9" fitToHeight="0" orientation="landscape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6"/>
  <sheetViews>
    <sheetView view="pageBreakPreview" zoomScale="80" zoomScaleNormal="70" zoomScaleSheetLayoutView="80" workbookViewId="0">
      <selection activeCell="G17" sqref="G17"/>
    </sheetView>
  </sheetViews>
  <sheetFormatPr defaultColWidth="9.375" defaultRowHeight="19.5" customHeight="1"/>
  <cols>
    <col min="1" max="1" width="72.5" style="89" customWidth="1"/>
    <col min="2" max="2" width="11.375" style="77" customWidth="1"/>
    <col min="3" max="3" width="15.75" style="196" customWidth="1"/>
    <col min="4" max="4" width="2.125" style="89" customWidth="1"/>
    <col min="5" max="5" width="15.75" style="89" customWidth="1"/>
    <col min="6" max="6" width="2.125" style="89" customWidth="1"/>
    <col min="7" max="7" width="15.75" style="94" customWidth="1"/>
    <col min="8" max="8" width="2.125" style="89" customWidth="1"/>
    <col min="9" max="9" width="15.75" style="89" customWidth="1"/>
    <col min="10" max="16384" width="9.375" style="79"/>
  </cols>
  <sheetData>
    <row r="1" spans="1:15" ht="19.5" customHeight="1">
      <c r="A1" s="83" t="s">
        <v>0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</row>
    <row r="2" spans="1:15" ht="19.5" customHeight="1">
      <c r="A2" s="84" t="s">
        <v>180</v>
      </c>
      <c r="B2" s="183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</row>
    <row r="3" spans="1:15" ht="19.5" customHeight="1">
      <c r="A3" s="289"/>
      <c r="B3" s="289"/>
      <c r="C3" s="289"/>
      <c r="D3" s="289"/>
      <c r="E3" s="289"/>
      <c r="F3" s="289"/>
      <c r="G3" s="289"/>
      <c r="H3" s="289"/>
      <c r="I3" s="289"/>
    </row>
    <row r="4" spans="1:15" ht="19.5" customHeight="1">
      <c r="A4" s="184"/>
      <c r="B4" s="79"/>
      <c r="C4" s="287" t="s">
        <v>2</v>
      </c>
      <c r="D4" s="287"/>
      <c r="E4" s="287"/>
      <c r="F4" s="85"/>
      <c r="G4" s="287" t="s">
        <v>3</v>
      </c>
      <c r="H4" s="287"/>
      <c r="I4" s="287"/>
    </row>
    <row r="5" spans="1:15" ht="19.5" customHeight="1">
      <c r="A5" s="184"/>
      <c r="C5" s="287" t="s">
        <v>4</v>
      </c>
      <c r="D5" s="287"/>
      <c r="E5" s="287"/>
      <c r="F5" s="85"/>
      <c r="G5" s="287" t="s">
        <v>4</v>
      </c>
      <c r="H5" s="287"/>
      <c r="I5" s="287"/>
    </row>
    <row r="6" spans="1:15" ht="19.5" customHeight="1">
      <c r="A6" s="185"/>
      <c r="C6" s="281" t="s">
        <v>88</v>
      </c>
      <c r="D6" s="281"/>
      <c r="E6" s="281"/>
      <c r="F6" s="86"/>
      <c r="G6" s="281" t="s">
        <v>88</v>
      </c>
      <c r="H6" s="281"/>
      <c r="I6" s="281"/>
    </row>
    <row r="7" spans="1:15" ht="19.5" customHeight="1">
      <c r="A7" s="185"/>
      <c r="C7" s="279" t="s">
        <v>5</v>
      </c>
      <c r="D7" s="280"/>
      <c r="E7" s="280"/>
      <c r="F7" s="86"/>
      <c r="G7" s="279" t="s">
        <v>5</v>
      </c>
      <c r="H7" s="280"/>
      <c r="I7" s="280"/>
    </row>
    <row r="8" spans="1:15" ht="19.5" customHeight="1">
      <c r="A8" s="79"/>
      <c r="B8" s="75" t="s">
        <v>7</v>
      </c>
      <c r="C8" s="134">
        <v>2024</v>
      </c>
      <c r="D8" s="74"/>
      <c r="E8" s="134">
        <v>2023</v>
      </c>
      <c r="F8" s="87"/>
      <c r="G8" s="134">
        <v>2024</v>
      </c>
      <c r="H8" s="74"/>
      <c r="I8" s="134">
        <v>2023</v>
      </c>
    </row>
    <row r="9" spans="1:15" ht="19.5" customHeight="1">
      <c r="A9" s="186"/>
      <c r="C9" s="274" t="s">
        <v>11</v>
      </c>
      <c r="D9" s="274"/>
      <c r="E9" s="274"/>
      <c r="F9" s="274"/>
      <c r="G9" s="274"/>
      <c r="H9" s="274"/>
      <c r="I9" s="274"/>
    </row>
    <row r="10" spans="1:15" ht="19.5" customHeight="1">
      <c r="A10" s="187" t="s">
        <v>181</v>
      </c>
      <c r="C10" s="96"/>
      <c r="D10" s="97"/>
      <c r="E10" s="96"/>
      <c r="F10" s="88"/>
      <c r="G10" s="96"/>
      <c r="H10" s="97"/>
      <c r="I10" s="96"/>
    </row>
    <row r="11" spans="1:15" ht="19.5" customHeight="1">
      <c r="A11" s="76" t="s">
        <v>182</v>
      </c>
      <c r="C11" s="232">
        <v>-300366</v>
      </c>
      <c r="D11" s="233"/>
      <c r="E11" s="234">
        <v>-9396</v>
      </c>
      <c r="F11" s="233"/>
      <c r="G11" s="232">
        <v>17628</v>
      </c>
      <c r="H11" s="233"/>
      <c r="I11" s="234">
        <v>2098</v>
      </c>
      <c r="K11" s="188"/>
    </row>
    <row r="12" spans="1:15" ht="19.5" customHeight="1">
      <c r="A12" s="189" t="s">
        <v>183</v>
      </c>
      <c r="C12" s="234"/>
      <c r="D12" s="233"/>
      <c r="E12" s="234"/>
      <c r="F12" s="233"/>
      <c r="G12" s="234"/>
      <c r="H12" s="233"/>
      <c r="I12" s="234"/>
    </row>
    <row r="13" spans="1:15" ht="19.5" customHeight="1">
      <c r="A13" s="76" t="s">
        <v>235</v>
      </c>
      <c r="C13" s="235">
        <v>57445</v>
      </c>
      <c r="D13" s="233"/>
      <c r="E13" s="235">
        <v>0</v>
      </c>
      <c r="F13" s="233"/>
      <c r="G13" s="235">
        <v>0</v>
      </c>
      <c r="H13" s="233"/>
      <c r="I13" s="235">
        <v>0</v>
      </c>
    </row>
    <row r="14" spans="1:15" ht="19.5" customHeight="1">
      <c r="A14" s="76" t="s">
        <v>108</v>
      </c>
      <c r="C14" s="235">
        <v>192598</v>
      </c>
      <c r="D14" s="233"/>
      <c r="E14" s="235">
        <v>7017</v>
      </c>
      <c r="F14" s="233"/>
      <c r="G14" s="235">
        <v>16883</v>
      </c>
      <c r="H14" s="233"/>
      <c r="I14" s="235">
        <v>7017</v>
      </c>
    </row>
    <row r="15" spans="1:15" ht="19.5" customHeight="1">
      <c r="A15" s="76" t="s">
        <v>184</v>
      </c>
      <c r="C15" s="234">
        <v>128108</v>
      </c>
      <c r="D15" s="234"/>
      <c r="E15" s="234">
        <v>1637</v>
      </c>
      <c r="F15" s="234"/>
      <c r="G15" s="234">
        <v>1784</v>
      </c>
      <c r="H15" s="234"/>
      <c r="I15" s="234">
        <v>1637</v>
      </c>
    </row>
    <row r="16" spans="1:15" ht="19.5" customHeight="1">
      <c r="A16" s="76" t="s">
        <v>185</v>
      </c>
      <c r="C16" s="234">
        <v>0</v>
      </c>
      <c r="D16" s="234"/>
      <c r="E16" s="234">
        <v>53</v>
      </c>
      <c r="F16" s="234"/>
      <c r="G16" s="235">
        <v>0</v>
      </c>
      <c r="H16" s="234"/>
      <c r="I16" s="232">
        <v>53</v>
      </c>
    </row>
    <row r="17" spans="1:9" ht="19.5" customHeight="1">
      <c r="A17" s="76" t="s">
        <v>66</v>
      </c>
      <c r="C17" s="234">
        <v>2546</v>
      </c>
      <c r="D17" s="236"/>
      <c r="E17" s="233">
        <v>477</v>
      </c>
      <c r="F17" s="236"/>
      <c r="G17" s="235">
        <v>398</v>
      </c>
      <c r="H17" s="236"/>
      <c r="I17" s="235">
        <v>477</v>
      </c>
    </row>
    <row r="18" spans="1:9" ht="19.5" customHeight="1">
      <c r="A18" s="76" t="s">
        <v>186</v>
      </c>
      <c r="C18" s="234">
        <v>0</v>
      </c>
      <c r="D18" s="234"/>
      <c r="E18" s="232">
        <v>-3647</v>
      </c>
      <c r="F18" s="234"/>
      <c r="G18" s="235">
        <v>0</v>
      </c>
      <c r="H18" s="232"/>
      <c r="I18" s="235">
        <v>0</v>
      </c>
    </row>
    <row r="19" spans="1:9" ht="19.5" customHeight="1">
      <c r="A19" s="76" t="s">
        <v>187</v>
      </c>
      <c r="C19" s="235">
        <v>32992</v>
      </c>
      <c r="D19" s="234"/>
      <c r="E19" s="233">
        <v>510</v>
      </c>
      <c r="F19" s="234"/>
      <c r="G19" s="235">
        <v>-458</v>
      </c>
      <c r="H19" s="232"/>
      <c r="I19" s="235">
        <v>510</v>
      </c>
    </row>
    <row r="20" spans="1:9" ht="19.5" customHeight="1">
      <c r="A20" s="76" t="s">
        <v>231</v>
      </c>
      <c r="C20" s="237"/>
      <c r="D20" s="237"/>
      <c r="E20" s="237"/>
      <c r="F20" s="237"/>
      <c r="G20" s="237"/>
      <c r="H20" s="237"/>
      <c r="I20" s="237"/>
    </row>
    <row r="21" spans="1:9" ht="19.5" customHeight="1">
      <c r="A21" s="190" t="s">
        <v>109</v>
      </c>
      <c r="B21" s="77">
        <v>6</v>
      </c>
      <c r="C21" s="237">
        <v>-47843</v>
      </c>
      <c r="D21" s="233"/>
      <c r="E21" s="238">
        <v>-1569</v>
      </c>
      <c r="F21" s="233"/>
      <c r="G21" s="235">
        <v>0</v>
      </c>
      <c r="H21" s="233"/>
      <c r="I21" s="232">
        <v>0</v>
      </c>
    </row>
    <row r="22" spans="1:9" s="192" customFormat="1" ht="19.5" customHeight="1">
      <c r="A22" s="76" t="s">
        <v>246</v>
      </c>
      <c r="B22" s="191"/>
      <c r="C22" s="234">
        <v>2</v>
      </c>
      <c r="D22" s="233"/>
      <c r="E22" s="234">
        <v>-21</v>
      </c>
      <c r="F22" s="233"/>
      <c r="G22" s="235">
        <v>0</v>
      </c>
      <c r="H22" s="233"/>
      <c r="I22" s="232">
        <v>-21</v>
      </c>
    </row>
    <row r="23" spans="1:9" s="192" customFormat="1" ht="19.5" customHeight="1">
      <c r="A23" s="76" t="s">
        <v>188</v>
      </c>
      <c r="B23" s="191"/>
      <c r="C23" s="232">
        <v>0</v>
      </c>
      <c r="D23" s="233"/>
      <c r="E23" s="232">
        <v>0</v>
      </c>
      <c r="F23" s="233"/>
      <c r="G23" s="235">
        <v>84</v>
      </c>
      <c r="H23" s="233"/>
      <c r="I23" s="232">
        <v>0</v>
      </c>
    </row>
    <row r="24" spans="1:9" s="192" customFormat="1" ht="19.5" customHeight="1">
      <c r="A24" s="76" t="s">
        <v>239</v>
      </c>
      <c r="B24" s="191">
        <v>6</v>
      </c>
      <c r="C24" s="232">
        <v>1430</v>
      </c>
      <c r="D24" s="233"/>
      <c r="E24" s="232">
        <v>0</v>
      </c>
      <c r="F24" s="234"/>
      <c r="G24" s="235">
        <v>0</v>
      </c>
      <c r="H24" s="234"/>
      <c r="I24" s="232">
        <v>0</v>
      </c>
    </row>
    <row r="25" spans="1:9" s="192" customFormat="1" ht="19.5" customHeight="1">
      <c r="A25" s="76" t="s">
        <v>240</v>
      </c>
      <c r="B25" s="191"/>
      <c r="C25" s="232">
        <v>50451</v>
      </c>
      <c r="D25" s="233"/>
      <c r="E25" s="232">
        <v>0</v>
      </c>
      <c r="F25" s="234"/>
      <c r="G25" s="235">
        <v>0</v>
      </c>
      <c r="H25" s="234"/>
      <c r="I25" s="232">
        <v>0</v>
      </c>
    </row>
    <row r="26" spans="1:9" ht="19.5" customHeight="1">
      <c r="A26" s="76" t="s">
        <v>189</v>
      </c>
      <c r="C26" s="235">
        <v>-59080</v>
      </c>
      <c r="D26" s="234"/>
      <c r="E26" s="235">
        <v>-62</v>
      </c>
      <c r="F26" s="233"/>
      <c r="G26" s="234">
        <v>-39474</v>
      </c>
      <c r="H26" s="234"/>
      <c r="I26" s="234">
        <v>-12390</v>
      </c>
    </row>
    <row r="27" spans="1:9" ht="19.5" customHeight="1">
      <c r="A27" s="193" t="s">
        <v>190</v>
      </c>
      <c r="C27" s="235">
        <v>-17517</v>
      </c>
      <c r="D27" s="235"/>
      <c r="E27" s="239">
        <v>-9311</v>
      </c>
      <c r="F27" s="233"/>
      <c r="G27" s="235">
        <v>-10085</v>
      </c>
      <c r="H27" s="235"/>
      <c r="I27" s="235">
        <v>-9311</v>
      </c>
    </row>
    <row r="28" spans="1:9" ht="19.5" customHeight="1">
      <c r="A28" s="194"/>
      <c r="C28" s="82">
        <f>SUM(C11:C27)</f>
        <v>40766</v>
      </c>
      <c r="D28" s="78"/>
      <c r="E28" s="98">
        <f>SUM(E11:E27)</f>
        <v>-14312</v>
      </c>
      <c r="F28" s="78"/>
      <c r="G28" s="82">
        <f>SUM(G11:G27)</f>
        <v>-13240</v>
      </c>
      <c r="H28" s="78"/>
      <c r="I28" s="98">
        <f>SUM(I11:I27)</f>
        <v>-9930</v>
      </c>
    </row>
    <row r="29" spans="1:9" ht="19.5" customHeight="1">
      <c r="A29" s="195" t="s">
        <v>191</v>
      </c>
      <c r="I29" s="94"/>
    </row>
    <row r="30" spans="1:9" ht="19.5" customHeight="1">
      <c r="A30" s="76" t="s">
        <v>14</v>
      </c>
      <c r="C30" s="232">
        <v>0</v>
      </c>
      <c r="D30" s="238"/>
      <c r="E30" s="234">
        <v>0</v>
      </c>
      <c r="F30" s="238"/>
      <c r="G30" s="233">
        <v>520</v>
      </c>
      <c r="H30" s="233"/>
      <c r="I30" s="233">
        <v>-145</v>
      </c>
    </row>
    <row r="31" spans="1:9" ht="19.5" customHeight="1">
      <c r="A31" s="76" t="s">
        <v>15</v>
      </c>
      <c r="C31" s="233">
        <v>15163</v>
      </c>
      <c r="D31" s="238"/>
      <c r="E31" s="232">
        <v>0</v>
      </c>
      <c r="F31" s="238"/>
      <c r="G31" s="232">
        <v>-1089</v>
      </c>
      <c r="H31" s="233"/>
      <c r="I31" s="232">
        <v>0</v>
      </c>
    </row>
    <row r="32" spans="1:9" ht="19.5" customHeight="1">
      <c r="A32" s="76" t="s">
        <v>16</v>
      </c>
      <c r="C32" s="233">
        <v>7756</v>
      </c>
      <c r="D32" s="238"/>
      <c r="E32" s="232">
        <v>0</v>
      </c>
      <c r="F32" s="238"/>
      <c r="G32" s="241">
        <v>0</v>
      </c>
      <c r="H32" s="233"/>
      <c r="I32" s="232">
        <v>0</v>
      </c>
    </row>
    <row r="33" spans="1:9" ht="19.5" customHeight="1">
      <c r="A33" s="76" t="s">
        <v>34</v>
      </c>
      <c r="C33" s="233">
        <v>-670</v>
      </c>
      <c r="D33" s="238"/>
      <c r="E33" s="232">
        <v>0</v>
      </c>
      <c r="F33" s="238"/>
      <c r="G33" s="241">
        <v>0</v>
      </c>
      <c r="H33" s="233"/>
      <c r="I33" s="232">
        <v>0</v>
      </c>
    </row>
    <row r="34" spans="1:9" ht="20.55" customHeight="1">
      <c r="A34" s="76" t="s">
        <v>18</v>
      </c>
      <c r="B34" s="197"/>
      <c r="C34" s="233">
        <v>-35000</v>
      </c>
      <c r="D34" s="238"/>
      <c r="E34" s="232">
        <v>-15001</v>
      </c>
      <c r="F34" s="238"/>
      <c r="G34" s="233">
        <v>-104500</v>
      </c>
      <c r="H34" s="233"/>
      <c r="I34" s="232">
        <v>-15001</v>
      </c>
    </row>
    <row r="35" spans="1:9" ht="19.5" customHeight="1">
      <c r="A35" s="76" t="s">
        <v>192</v>
      </c>
      <c r="C35" s="233">
        <v>0</v>
      </c>
      <c r="D35" s="238"/>
      <c r="E35" s="234">
        <v>3800</v>
      </c>
      <c r="F35" s="238"/>
      <c r="G35" s="241">
        <v>0</v>
      </c>
      <c r="H35" s="233"/>
      <c r="I35" s="233">
        <v>3800</v>
      </c>
    </row>
    <row r="36" spans="1:9" ht="19.5" customHeight="1">
      <c r="A36" s="76" t="s">
        <v>20</v>
      </c>
      <c r="C36" s="233">
        <v>94066</v>
      </c>
      <c r="D36" s="238"/>
      <c r="E36" s="232">
        <v>0</v>
      </c>
      <c r="F36" s="238"/>
      <c r="G36" s="241">
        <v>0</v>
      </c>
      <c r="H36" s="233"/>
      <c r="I36" s="232">
        <v>0</v>
      </c>
    </row>
    <row r="37" spans="1:9" ht="19.5" customHeight="1">
      <c r="A37" s="76" t="s">
        <v>21</v>
      </c>
      <c r="C37" s="233">
        <v>-483</v>
      </c>
      <c r="D37" s="238"/>
      <c r="E37" s="232">
        <v>0</v>
      </c>
      <c r="F37" s="238"/>
      <c r="G37" s="241">
        <v>0</v>
      </c>
      <c r="H37" s="233"/>
      <c r="I37" s="232">
        <v>0</v>
      </c>
    </row>
    <row r="38" spans="1:9" ht="19.5" customHeight="1">
      <c r="A38" s="76" t="s">
        <v>22</v>
      </c>
      <c r="C38" s="233">
        <v>56547</v>
      </c>
      <c r="D38" s="238"/>
      <c r="E38" s="233">
        <v>327536</v>
      </c>
      <c r="F38" s="234"/>
      <c r="G38" s="233">
        <v>89081</v>
      </c>
      <c r="H38" s="234"/>
      <c r="I38" s="233">
        <v>321500</v>
      </c>
    </row>
    <row r="39" spans="1:9" ht="19.5" customHeight="1">
      <c r="A39" s="76" t="s">
        <v>26</v>
      </c>
      <c r="C39" s="233">
        <v>1748</v>
      </c>
      <c r="D39" s="238"/>
      <c r="E39" s="233">
        <v>-2170</v>
      </c>
      <c r="F39" s="238"/>
      <c r="G39" s="233">
        <v>-3176</v>
      </c>
      <c r="H39" s="238"/>
      <c r="I39" s="233">
        <v>-1835</v>
      </c>
    </row>
    <row r="40" spans="1:9" ht="19.5" customHeight="1">
      <c r="A40" s="76" t="s">
        <v>193</v>
      </c>
      <c r="C40" s="232">
        <v>-157270</v>
      </c>
      <c r="D40" s="238"/>
      <c r="E40" s="240">
        <v>0</v>
      </c>
      <c r="F40" s="238"/>
      <c r="G40" s="233">
        <v>-114</v>
      </c>
      <c r="H40" s="233"/>
      <c r="I40" s="233">
        <v>0</v>
      </c>
    </row>
    <row r="41" spans="1:9" ht="19.5" customHeight="1">
      <c r="A41" s="76" t="s">
        <v>49</v>
      </c>
      <c r="C41" s="232">
        <v>-316024</v>
      </c>
      <c r="D41" s="238"/>
      <c r="E41" s="240">
        <v>0</v>
      </c>
      <c r="F41" s="238"/>
      <c r="G41" s="241">
        <v>0</v>
      </c>
      <c r="H41" s="233"/>
      <c r="I41" s="232">
        <v>0</v>
      </c>
    </row>
    <row r="42" spans="1:9" ht="19.5" customHeight="1">
      <c r="A42" s="76" t="s">
        <v>194</v>
      </c>
      <c r="C42" s="232">
        <v>1306</v>
      </c>
      <c r="D42" s="238"/>
      <c r="E42" s="241">
        <v>0</v>
      </c>
      <c r="F42" s="236"/>
      <c r="G42" s="241">
        <v>0</v>
      </c>
      <c r="H42" s="233"/>
      <c r="I42" s="232">
        <v>0</v>
      </c>
    </row>
    <row r="43" spans="1:9" ht="19.5" customHeight="1">
      <c r="A43" s="76" t="s">
        <v>195</v>
      </c>
      <c r="C43" s="232">
        <v>545000</v>
      </c>
      <c r="D43" s="238"/>
      <c r="E43" s="241">
        <v>0</v>
      </c>
      <c r="F43" s="236"/>
      <c r="G43" s="241">
        <v>0</v>
      </c>
      <c r="H43" s="233"/>
      <c r="I43" s="232">
        <v>0</v>
      </c>
    </row>
    <row r="44" spans="1:9" ht="19.5" customHeight="1">
      <c r="A44" s="76" t="s">
        <v>66</v>
      </c>
      <c r="C44" s="232">
        <v>-1402</v>
      </c>
      <c r="D44" s="238"/>
      <c r="E44" s="241">
        <v>0</v>
      </c>
      <c r="F44" s="236"/>
      <c r="G44" s="232">
        <v>-1258</v>
      </c>
      <c r="H44" s="233"/>
      <c r="I44" s="232">
        <v>0</v>
      </c>
    </row>
    <row r="45" spans="1:9" ht="19.5" customHeight="1">
      <c r="A45" s="76" t="s">
        <v>59</v>
      </c>
      <c r="C45" s="232">
        <v>259513</v>
      </c>
      <c r="D45" s="238"/>
      <c r="E45" s="240">
        <v>-3865</v>
      </c>
      <c r="F45" s="238"/>
      <c r="G45" s="233">
        <v>-3949</v>
      </c>
      <c r="H45" s="233"/>
      <c r="I45" s="233">
        <v>-3815</v>
      </c>
    </row>
    <row r="46" spans="1:9" ht="19.5" customHeight="1">
      <c r="A46" s="76" t="s">
        <v>67</v>
      </c>
      <c r="C46" s="242">
        <v>22726</v>
      </c>
      <c r="D46" s="238"/>
      <c r="E46" s="243">
        <v>0</v>
      </c>
      <c r="F46" s="238"/>
      <c r="G46" s="243">
        <v>0</v>
      </c>
      <c r="H46" s="233"/>
      <c r="I46" s="242">
        <v>0</v>
      </c>
    </row>
    <row r="47" spans="1:9" ht="19.5" customHeight="1">
      <c r="A47" s="76" t="s">
        <v>196</v>
      </c>
      <c r="C47" s="232">
        <f>SUM(C28:C46)</f>
        <v>533742</v>
      </c>
      <c r="D47" s="233"/>
      <c r="E47" s="233">
        <f>SUM(E28:E46)</f>
        <v>295988</v>
      </c>
      <c r="F47" s="233"/>
      <c r="G47" s="232">
        <f>SUM(G28:G46)</f>
        <v>-37725</v>
      </c>
      <c r="H47" s="233"/>
      <c r="I47" s="233">
        <f>SUM(I28:I46)</f>
        <v>294574</v>
      </c>
    </row>
    <row r="48" spans="1:9" ht="19.5" customHeight="1">
      <c r="A48" s="80" t="s">
        <v>197</v>
      </c>
      <c r="C48" s="233">
        <v>1615</v>
      </c>
      <c r="D48" s="233"/>
      <c r="E48" s="233">
        <v>2118</v>
      </c>
      <c r="F48" s="233"/>
      <c r="G48" s="233">
        <v>3215</v>
      </c>
      <c r="H48" s="233"/>
      <c r="I48" s="233">
        <v>2109</v>
      </c>
    </row>
    <row r="49" spans="1:9" ht="19.5" customHeight="1">
      <c r="A49" s="80" t="s">
        <v>198</v>
      </c>
      <c r="C49" s="233">
        <v>-216167</v>
      </c>
      <c r="D49" s="233"/>
      <c r="E49" s="233">
        <v>-10542</v>
      </c>
      <c r="F49" s="233"/>
      <c r="G49" s="233">
        <v>-12730</v>
      </c>
      <c r="H49" s="233"/>
      <c r="I49" s="233">
        <v>-10542</v>
      </c>
    </row>
    <row r="50" spans="1:9" ht="19.5" customHeight="1">
      <c r="A50" s="80" t="s">
        <v>199</v>
      </c>
      <c r="C50" s="233">
        <v>-22492</v>
      </c>
      <c r="D50" s="233"/>
      <c r="E50" s="233">
        <v>-74</v>
      </c>
      <c r="F50" s="233"/>
      <c r="G50" s="233">
        <v>-94</v>
      </c>
      <c r="H50" s="233"/>
      <c r="I50" s="233">
        <v>-74</v>
      </c>
    </row>
    <row r="51" spans="1:9" ht="19.5" customHeight="1">
      <c r="A51" s="198" t="s">
        <v>200</v>
      </c>
      <c r="C51" s="244">
        <f>SUM(C47:C50)</f>
        <v>296698</v>
      </c>
      <c r="D51" s="245"/>
      <c r="E51" s="246">
        <f>SUM(E47:E50)</f>
        <v>287490</v>
      </c>
      <c r="F51" s="245"/>
      <c r="G51" s="244">
        <f>SUM(G47:G50)</f>
        <v>-47334</v>
      </c>
      <c r="H51" s="245"/>
      <c r="I51" s="246">
        <f>SUM(I47:I50)</f>
        <v>286067</v>
      </c>
    </row>
    <row r="52" spans="1:9" ht="19.5" customHeight="1">
      <c r="A52" s="199"/>
      <c r="C52" s="91"/>
      <c r="D52" s="91"/>
      <c r="E52" s="91"/>
      <c r="F52" s="91"/>
      <c r="G52" s="91"/>
      <c r="H52" s="91"/>
      <c r="I52" s="91"/>
    </row>
    <row r="53" spans="1:9" ht="19.5" customHeight="1">
      <c r="A53" s="92" t="s">
        <v>10</v>
      </c>
      <c r="B53" s="92"/>
      <c r="C53" s="92"/>
      <c r="D53" s="92"/>
      <c r="E53" s="92"/>
      <c r="F53" s="92"/>
      <c r="G53" s="92"/>
      <c r="H53" s="92"/>
      <c r="I53" s="92"/>
    </row>
    <row r="54" spans="1:9" s="200" customFormat="1" ht="19.5" customHeight="1">
      <c r="A54" s="83" t="s">
        <v>0</v>
      </c>
      <c r="B54" s="93"/>
      <c r="C54" s="93"/>
      <c r="D54" s="93"/>
      <c r="E54" s="93"/>
      <c r="F54" s="93"/>
      <c r="G54" s="93"/>
      <c r="H54" s="93"/>
      <c r="I54" s="93"/>
    </row>
    <row r="55" spans="1:9" ht="19.5" customHeight="1">
      <c r="A55" s="84" t="s">
        <v>180</v>
      </c>
      <c r="B55" s="92"/>
      <c r="C55" s="92"/>
      <c r="D55" s="92"/>
      <c r="E55" s="92"/>
      <c r="F55" s="92"/>
      <c r="G55" s="92"/>
      <c r="H55" s="92"/>
      <c r="I55" s="92"/>
    </row>
    <row r="56" spans="1:9" ht="19.5" customHeight="1">
      <c r="A56" s="92"/>
      <c r="B56" s="92"/>
      <c r="C56" s="92"/>
      <c r="D56" s="92"/>
      <c r="E56" s="92"/>
      <c r="F56" s="92"/>
      <c r="G56" s="92"/>
      <c r="H56" s="92"/>
      <c r="I56" s="92"/>
    </row>
    <row r="57" spans="1:9" ht="19.5" customHeight="1">
      <c r="A57" s="184" t="s">
        <v>10</v>
      </c>
      <c r="B57" s="79"/>
      <c r="C57" s="287" t="s">
        <v>2</v>
      </c>
      <c r="D57" s="287"/>
      <c r="E57" s="287"/>
      <c r="F57" s="85"/>
      <c r="G57" s="287" t="s">
        <v>3</v>
      </c>
      <c r="H57" s="287"/>
      <c r="I57" s="287"/>
    </row>
    <row r="58" spans="1:9" ht="19.5" customHeight="1">
      <c r="A58" s="184"/>
      <c r="B58" s="197"/>
      <c r="C58" s="287" t="s">
        <v>4</v>
      </c>
      <c r="D58" s="287"/>
      <c r="E58" s="287"/>
      <c r="F58" s="85"/>
      <c r="G58" s="287" t="s">
        <v>4</v>
      </c>
      <c r="H58" s="287"/>
      <c r="I58" s="287"/>
    </row>
    <row r="59" spans="1:9" ht="19.5" customHeight="1">
      <c r="A59" s="184"/>
      <c r="B59" s="197"/>
      <c r="C59" s="281" t="s">
        <v>88</v>
      </c>
      <c r="D59" s="281"/>
      <c r="E59" s="281"/>
      <c r="F59" s="86"/>
      <c r="G59" s="281" t="s">
        <v>88</v>
      </c>
      <c r="H59" s="281"/>
      <c r="I59" s="281"/>
    </row>
    <row r="60" spans="1:9" ht="19.5" customHeight="1">
      <c r="A60" s="185"/>
      <c r="B60" s="197"/>
      <c r="C60" s="279" t="s">
        <v>5</v>
      </c>
      <c r="D60" s="280"/>
      <c r="E60" s="280"/>
      <c r="F60" s="86"/>
      <c r="G60" s="279" t="s">
        <v>5</v>
      </c>
      <c r="H60" s="280"/>
      <c r="I60" s="280"/>
    </row>
    <row r="61" spans="1:9" ht="19.5" customHeight="1">
      <c r="A61" s="184" t="s">
        <v>10</v>
      </c>
      <c r="B61" s="75"/>
      <c r="C61" s="134">
        <v>2024</v>
      </c>
      <c r="D61" s="74"/>
      <c r="E61" s="134">
        <v>2023</v>
      </c>
      <c r="F61" s="87"/>
      <c r="G61" s="134">
        <v>2024</v>
      </c>
      <c r="H61" s="74"/>
      <c r="I61" s="134">
        <v>2023</v>
      </c>
    </row>
    <row r="62" spans="1:9" ht="19.5" customHeight="1">
      <c r="A62" s="184"/>
      <c r="B62" s="162"/>
      <c r="C62" s="274" t="s">
        <v>11</v>
      </c>
      <c r="D62" s="274"/>
      <c r="E62" s="274"/>
      <c r="F62" s="274"/>
      <c r="G62" s="274"/>
      <c r="H62" s="274"/>
      <c r="I62" s="274"/>
    </row>
    <row r="63" spans="1:9" ht="19.8" customHeight="1">
      <c r="A63" s="187" t="s">
        <v>201</v>
      </c>
      <c r="B63" s="201"/>
      <c r="C63" s="94"/>
      <c r="D63" s="94"/>
      <c r="E63" s="94"/>
      <c r="F63" s="94"/>
      <c r="G63" s="3"/>
      <c r="H63" s="94"/>
      <c r="I63" s="3"/>
    </row>
    <row r="64" spans="1:9" ht="19.5" customHeight="1">
      <c r="A64" s="76" t="s">
        <v>202</v>
      </c>
      <c r="C64" s="232">
        <v>34229</v>
      </c>
      <c r="D64" s="233"/>
      <c r="E64" s="233">
        <v>4897</v>
      </c>
      <c r="F64" s="233"/>
      <c r="G64" s="233">
        <v>0</v>
      </c>
      <c r="H64" s="233"/>
      <c r="I64" s="233">
        <v>0</v>
      </c>
    </row>
    <row r="65" spans="1:9" ht="19.5" customHeight="1">
      <c r="A65" s="76" t="s">
        <v>203</v>
      </c>
      <c r="C65" s="232">
        <v>-550000</v>
      </c>
      <c r="D65" s="233"/>
      <c r="E65" s="232">
        <v>0</v>
      </c>
      <c r="F65" s="233"/>
      <c r="G65" s="233">
        <v>0</v>
      </c>
      <c r="H65" s="233"/>
      <c r="I65" s="233">
        <v>0</v>
      </c>
    </row>
    <row r="66" spans="1:9" s="192" customFormat="1" ht="19.5" customHeight="1">
      <c r="A66" s="76" t="s">
        <v>204</v>
      </c>
      <c r="B66" s="191"/>
      <c r="C66" s="232">
        <v>-2060</v>
      </c>
      <c r="D66" s="233"/>
      <c r="E66" s="233">
        <v>0</v>
      </c>
      <c r="F66" s="233"/>
      <c r="G66" s="233">
        <v>0</v>
      </c>
      <c r="H66" s="233"/>
      <c r="I66" s="233">
        <v>0</v>
      </c>
    </row>
    <row r="67" spans="1:9" ht="19.5" customHeight="1">
      <c r="A67" s="76" t="s">
        <v>205</v>
      </c>
      <c r="C67" s="233">
        <v>0</v>
      </c>
      <c r="D67" s="233"/>
      <c r="E67" s="232">
        <v>-242033</v>
      </c>
      <c r="F67" s="233"/>
      <c r="G67" s="233">
        <v>0</v>
      </c>
      <c r="H67" s="233"/>
      <c r="I67" s="232">
        <v>-242033</v>
      </c>
    </row>
    <row r="68" spans="1:9" s="192" customFormat="1" ht="19.5" customHeight="1">
      <c r="A68" s="76" t="s">
        <v>206</v>
      </c>
      <c r="B68" s="202"/>
      <c r="C68" s="232">
        <v>-302492</v>
      </c>
      <c r="D68" s="233"/>
      <c r="E68" s="232">
        <v>0</v>
      </c>
      <c r="F68" s="233"/>
      <c r="G68" s="233">
        <v>0</v>
      </c>
      <c r="H68" s="233"/>
      <c r="I68" s="232">
        <v>0</v>
      </c>
    </row>
    <row r="69" spans="1:9" s="192" customFormat="1" ht="19.5" customHeight="1">
      <c r="A69" s="76" t="s">
        <v>207</v>
      </c>
      <c r="B69" s="202"/>
      <c r="C69" s="233">
        <v>13</v>
      </c>
      <c r="D69" s="233"/>
      <c r="E69" s="233">
        <v>21</v>
      </c>
      <c r="F69" s="233"/>
      <c r="G69" s="233">
        <v>0</v>
      </c>
      <c r="H69" s="233"/>
      <c r="I69" s="233">
        <v>21</v>
      </c>
    </row>
    <row r="70" spans="1:9" ht="19.5" customHeight="1">
      <c r="A70" s="76" t="s">
        <v>208</v>
      </c>
      <c r="C70" s="233">
        <v>-27358</v>
      </c>
      <c r="D70" s="233"/>
      <c r="E70" s="233">
        <v>-784</v>
      </c>
      <c r="F70" s="233"/>
      <c r="G70" s="233">
        <v>-560</v>
      </c>
      <c r="H70" s="233"/>
      <c r="I70" s="233">
        <v>-784</v>
      </c>
    </row>
    <row r="71" spans="1:9" ht="19.5" customHeight="1">
      <c r="A71" s="76" t="s">
        <v>209</v>
      </c>
      <c r="C71" s="247">
        <v>84199</v>
      </c>
      <c r="D71" s="238"/>
      <c r="E71" s="247">
        <v>12452</v>
      </c>
      <c r="F71" s="233"/>
      <c r="G71" s="247">
        <v>39474</v>
      </c>
      <c r="H71" s="233"/>
      <c r="I71" s="247">
        <v>12390</v>
      </c>
    </row>
    <row r="72" spans="1:9" ht="19.5" customHeight="1">
      <c r="A72" s="198" t="s">
        <v>210</v>
      </c>
      <c r="C72" s="244">
        <f>SUM(C64:C71)</f>
        <v>-763469</v>
      </c>
      <c r="D72" s="248"/>
      <c r="E72" s="244">
        <f>SUM(E64:E71)</f>
        <v>-225447</v>
      </c>
      <c r="F72" s="248"/>
      <c r="G72" s="244">
        <f>SUM(G64:G71)</f>
        <v>38914</v>
      </c>
      <c r="H72" s="248"/>
      <c r="I72" s="244">
        <f>SUM(I64:I71)</f>
        <v>-230406</v>
      </c>
    </row>
    <row r="73" spans="1:9" ht="19.5" customHeight="1">
      <c r="A73" s="76"/>
      <c r="C73" s="78"/>
      <c r="D73" s="78"/>
      <c r="E73" s="78"/>
      <c r="F73" s="78"/>
      <c r="G73" s="78"/>
      <c r="H73" s="78"/>
      <c r="I73" s="78"/>
    </row>
    <row r="74" spans="1:9" ht="19.5" customHeight="1">
      <c r="A74" s="187" t="s">
        <v>211</v>
      </c>
      <c r="B74" s="201"/>
      <c r="C74" s="78"/>
      <c r="D74" s="78"/>
      <c r="E74" s="78"/>
      <c r="F74" s="78"/>
      <c r="G74" s="78"/>
      <c r="H74" s="78"/>
      <c r="I74" s="78"/>
    </row>
    <row r="75" spans="1:9" s="69" customFormat="1" ht="18.75" customHeight="1">
      <c r="A75" s="265" t="s">
        <v>238</v>
      </c>
      <c r="B75" s="75"/>
      <c r="C75" s="266">
        <v>1805</v>
      </c>
      <c r="D75" s="266"/>
      <c r="E75" s="266">
        <v>0</v>
      </c>
      <c r="F75" s="267"/>
      <c r="G75" s="266">
        <v>0</v>
      </c>
      <c r="H75" s="267"/>
      <c r="I75" s="266">
        <v>0</v>
      </c>
    </row>
    <row r="76" spans="1:9" ht="19.5" customHeight="1">
      <c r="A76" s="193" t="s">
        <v>212</v>
      </c>
      <c r="B76" s="201"/>
      <c r="C76" s="233">
        <v>11768</v>
      </c>
      <c r="D76" s="233"/>
      <c r="E76" s="232">
        <v>0</v>
      </c>
      <c r="F76" s="233"/>
      <c r="G76" s="233">
        <v>0</v>
      </c>
      <c r="H76" s="233"/>
      <c r="I76" s="232">
        <v>0</v>
      </c>
    </row>
    <row r="77" spans="1:9" ht="19.5" customHeight="1">
      <c r="A77" s="193" t="s">
        <v>213</v>
      </c>
      <c r="C77" s="233">
        <v>-129949</v>
      </c>
      <c r="D77" s="233"/>
      <c r="E77" s="232">
        <v>-12390</v>
      </c>
      <c r="F77" s="233"/>
      <c r="G77" s="233">
        <v>-18098</v>
      </c>
      <c r="H77" s="233"/>
      <c r="I77" s="232">
        <v>-12390</v>
      </c>
    </row>
    <row r="78" spans="1:9" ht="19.5" customHeight="1">
      <c r="A78" s="193" t="s">
        <v>214</v>
      </c>
      <c r="B78" s="201"/>
      <c r="C78" s="233">
        <v>346722</v>
      </c>
      <c r="D78" s="233"/>
      <c r="E78" s="232">
        <v>262042</v>
      </c>
      <c r="F78" s="233"/>
      <c r="G78" s="233">
        <v>0</v>
      </c>
      <c r="H78" s="233"/>
      <c r="I78" s="232">
        <v>262042</v>
      </c>
    </row>
    <row r="79" spans="1:9" ht="19.5" customHeight="1">
      <c r="A79" s="193" t="s">
        <v>247</v>
      </c>
      <c r="B79" s="201"/>
      <c r="C79" s="233">
        <v>650000</v>
      </c>
      <c r="D79" s="233"/>
      <c r="E79" s="233">
        <v>0</v>
      </c>
      <c r="F79" s="233"/>
      <c r="G79" s="233">
        <v>0</v>
      </c>
      <c r="H79" s="233"/>
      <c r="I79" s="233">
        <v>0</v>
      </c>
    </row>
    <row r="80" spans="1:9" ht="19.5" customHeight="1">
      <c r="A80" s="193" t="s">
        <v>215</v>
      </c>
      <c r="B80" s="201"/>
      <c r="C80" s="232">
        <v>0</v>
      </c>
      <c r="D80" s="233"/>
      <c r="E80" s="233">
        <v>0</v>
      </c>
      <c r="F80" s="233"/>
      <c r="G80" s="233">
        <v>0</v>
      </c>
      <c r="H80" s="233"/>
      <c r="I80" s="232">
        <v>-2509</v>
      </c>
    </row>
    <row r="81" spans="1:9" ht="19.5" customHeight="1">
      <c r="A81" s="193" t="s">
        <v>216</v>
      </c>
      <c r="C81" s="232">
        <v>0</v>
      </c>
      <c r="D81" s="233"/>
      <c r="E81" s="233">
        <v>0</v>
      </c>
      <c r="F81" s="233"/>
      <c r="G81" s="232">
        <v>29718</v>
      </c>
      <c r="H81" s="233"/>
      <c r="I81" s="232">
        <v>0</v>
      </c>
    </row>
    <row r="82" spans="1:9" ht="19.5" hidden="1" customHeight="1">
      <c r="A82" s="193" t="s">
        <v>217</v>
      </c>
      <c r="C82" s="232">
        <v>0</v>
      </c>
      <c r="D82" s="233"/>
      <c r="E82" s="232">
        <v>0</v>
      </c>
      <c r="F82" s="233"/>
      <c r="G82" s="233">
        <v>0</v>
      </c>
      <c r="H82" s="233"/>
      <c r="I82" s="232">
        <v>0</v>
      </c>
    </row>
    <row r="83" spans="1:9" ht="19.5" customHeight="1">
      <c r="A83" s="76" t="s">
        <v>237</v>
      </c>
      <c r="C83" s="233">
        <v>249200</v>
      </c>
      <c r="D83" s="233"/>
      <c r="E83" s="232">
        <v>0</v>
      </c>
      <c r="F83" s="233"/>
      <c r="G83" s="233">
        <v>0</v>
      </c>
      <c r="H83" s="233"/>
      <c r="I83" s="232">
        <v>0</v>
      </c>
    </row>
    <row r="84" spans="1:9" ht="19.5" customHeight="1">
      <c r="A84" s="76" t="s">
        <v>218</v>
      </c>
      <c r="C84" s="233">
        <v>-636400</v>
      </c>
      <c r="D84" s="233"/>
      <c r="E84" s="232">
        <v>-300000</v>
      </c>
      <c r="F84" s="238"/>
      <c r="G84" s="233">
        <v>0</v>
      </c>
      <c r="H84" s="233"/>
      <c r="I84" s="232">
        <v>-300000</v>
      </c>
    </row>
    <row r="85" spans="1:9" ht="19.350000000000001" customHeight="1">
      <c r="A85" s="76" t="s">
        <v>219</v>
      </c>
      <c r="C85" s="233">
        <v>-14851</v>
      </c>
      <c r="D85" s="233"/>
      <c r="E85" s="233">
        <v>-795</v>
      </c>
      <c r="F85" s="233"/>
      <c r="G85" s="233">
        <v>-760</v>
      </c>
      <c r="H85" s="233"/>
      <c r="I85" s="233">
        <v>-795</v>
      </c>
    </row>
    <row r="86" spans="1:9" ht="19.5" customHeight="1">
      <c r="A86" s="198" t="s">
        <v>245</v>
      </c>
      <c r="C86" s="244">
        <f>SUM(C75:C85)</f>
        <v>478295</v>
      </c>
      <c r="D86" s="248"/>
      <c r="E86" s="244">
        <f>SUM(E75:E85)</f>
        <v>-51143</v>
      </c>
      <c r="F86" s="248"/>
      <c r="G86" s="244">
        <f>SUM(G75:G85)</f>
        <v>10860</v>
      </c>
      <c r="H86" s="248"/>
      <c r="I86" s="244">
        <f>SUM(I75:I85)</f>
        <v>-53652</v>
      </c>
    </row>
    <row r="87" spans="1:9" ht="19.5" customHeight="1">
      <c r="A87" s="184"/>
      <c r="C87" s="2"/>
      <c r="D87" s="78"/>
      <c r="E87" s="2"/>
      <c r="F87" s="78"/>
      <c r="G87" s="2"/>
      <c r="H87" s="78"/>
      <c r="I87" s="2"/>
    </row>
    <row r="88" spans="1:9" ht="19.5" customHeight="1">
      <c r="A88" s="76" t="s">
        <v>220</v>
      </c>
      <c r="C88" s="99"/>
      <c r="D88" s="78"/>
      <c r="E88" s="99"/>
      <c r="F88" s="78"/>
      <c r="G88" s="99"/>
      <c r="H88" s="78"/>
      <c r="I88" s="99"/>
    </row>
    <row r="89" spans="1:9" ht="19.5" customHeight="1">
      <c r="A89" s="190" t="s">
        <v>221</v>
      </c>
      <c r="C89" s="2">
        <f>C51+C72+C86</f>
        <v>11524</v>
      </c>
      <c r="D89" s="78"/>
      <c r="E89" s="2">
        <f>E51+E72+E86</f>
        <v>10900</v>
      </c>
      <c r="F89" s="78"/>
      <c r="G89" s="2">
        <f>G51+G72+G86</f>
        <v>2440</v>
      </c>
      <c r="H89" s="78"/>
      <c r="I89" s="2">
        <f>I51+I72+I86</f>
        <v>2009</v>
      </c>
    </row>
    <row r="90" spans="1:9" ht="19.5" customHeight="1">
      <c r="A90" s="76" t="s">
        <v>112</v>
      </c>
      <c r="B90" s="201"/>
      <c r="C90" s="1">
        <v>21662</v>
      </c>
      <c r="D90" s="78"/>
      <c r="E90" s="1">
        <v>-4684</v>
      </c>
      <c r="F90" s="78"/>
      <c r="G90" s="61">
        <v>0</v>
      </c>
      <c r="H90" s="78"/>
      <c r="I90" s="61">
        <v>0</v>
      </c>
    </row>
    <row r="91" spans="1:9" ht="19.5" customHeight="1">
      <c r="A91" s="198" t="s">
        <v>222</v>
      </c>
      <c r="C91" s="64">
        <f>SUM(C89:C90)</f>
        <v>33186</v>
      </c>
      <c r="D91" s="90"/>
      <c r="E91" s="4">
        <f>SUM(E89:E90)</f>
        <v>6216</v>
      </c>
      <c r="F91" s="90"/>
      <c r="G91" s="64">
        <f>SUM(G89:G90)</f>
        <v>2440</v>
      </c>
      <c r="H91" s="90"/>
      <c r="I91" s="63">
        <f>SUM(I89:I90)</f>
        <v>2009</v>
      </c>
    </row>
    <row r="92" spans="1:9" ht="19.5" customHeight="1">
      <c r="A92" s="76" t="s">
        <v>223</v>
      </c>
      <c r="C92" s="78">
        <f>'BS 3-5'!F11</f>
        <v>261202</v>
      </c>
      <c r="D92" s="78"/>
      <c r="E92" s="78">
        <v>13072</v>
      </c>
      <c r="F92" s="78"/>
      <c r="G92" s="78">
        <v>6115</v>
      </c>
      <c r="H92" s="78"/>
      <c r="I92" s="78">
        <v>9545</v>
      </c>
    </row>
    <row r="93" spans="1:9" ht="19.5" customHeight="1" thickBot="1">
      <c r="A93" s="198" t="s">
        <v>224</v>
      </c>
      <c r="C93" s="65">
        <f>SUM(C91:C92)</f>
        <v>294388</v>
      </c>
      <c r="D93" s="90"/>
      <c r="E93" s="100">
        <f>SUM(E91:E92)</f>
        <v>19288</v>
      </c>
      <c r="F93" s="90"/>
      <c r="G93" s="65">
        <f>SUM(G91:G92)</f>
        <v>8555</v>
      </c>
      <c r="H93" s="90"/>
      <c r="I93" s="100">
        <f>SUM(I91:I92)</f>
        <v>11554</v>
      </c>
    </row>
    <row r="94" spans="1:9" ht="19.5" customHeight="1" thickTop="1">
      <c r="C94" s="78"/>
      <c r="D94" s="78"/>
      <c r="E94" s="78"/>
      <c r="F94" s="78"/>
      <c r="G94" s="78"/>
      <c r="H94" s="78"/>
      <c r="I94" s="78"/>
    </row>
    <row r="95" spans="1:9" ht="19.5" customHeight="1">
      <c r="A95" s="187" t="s">
        <v>225</v>
      </c>
      <c r="C95" s="95"/>
      <c r="D95" s="95"/>
      <c r="E95" s="95"/>
      <c r="F95" s="95"/>
      <c r="G95" s="95"/>
      <c r="H95" s="95"/>
      <c r="I95" s="95"/>
    </row>
    <row r="96" spans="1:9" ht="19.5" customHeight="1">
      <c r="A96" s="76" t="s">
        <v>226</v>
      </c>
      <c r="C96" s="61">
        <v>18192</v>
      </c>
      <c r="D96" s="78"/>
      <c r="E96" s="95">
        <v>1005</v>
      </c>
      <c r="F96" s="78"/>
      <c r="G96" s="61">
        <v>0</v>
      </c>
      <c r="H96" s="78"/>
      <c r="I96" s="95">
        <v>1005</v>
      </c>
    </row>
    <row r="97" spans="1:9" ht="19.5" customHeight="1">
      <c r="A97" s="79" t="s">
        <v>248</v>
      </c>
      <c r="B97" s="141"/>
      <c r="C97" s="61">
        <v>17777</v>
      </c>
      <c r="D97" s="79"/>
      <c r="E97" s="61">
        <v>0</v>
      </c>
      <c r="F97" s="61"/>
      <c r="G97" s="61">
        <v>0</v>
      </c>
      <c r="H97" s="61"/>
      <c r="I97" s="61">
        <v>0</v>
      </c>
    </row>
    <row r="98" spans="1:9" ht="19.5" customHeight="1">
      <c r="A98" s="76" t="s">
        <v>249</v>
      </c>
      <c r="B98" s="141"/>
      <c r="C98" s="61">
        <v>7531</v>
      </c>
      <c r="D98" s="79"/>
      <c r="E98" s="61">
        <v>0</v>
      </c>
      <c r="F98" s="61"/>
      <c r="G98" s="61">
        <v>0</v>
      </c>
      <c r="H98" s="61"/>
      <c r="I98" s="61">
        <v>0</v>
      </c>
    </row>
    <row r="99" spans="1:9" ht="19.5" customHeight="1">
      <c r="A99" s="79"/>
      <c r="B99" s="141"/>
      <c r="C99" s="79"/>
      <c r="D99" s="79"/>
      <c r="E99" s="79"/>
      <c r="F99" s="79"/>
      <c r="G99" s="79"/>
      <c r="H99" s="101"/>
      <c r="I99" s="101"/>
    </row>
    <row r="100" spans="1:9" ht="19.5" customHeight="1">
      <c r="A100" s="79"/>
      <c r="B100" s="141"/>
      <c r="C100" s="79"/>
      <c r="D100" s="79"/>
      <c r="E100" s="79"/>
      <c r="F100" s="79"/>
      <c r="G100" s="79"/>
      <c r="H100" s="101"/>
      <c r="I100" s="101"/>
    </row>
    <row r="102" spans="1:9" ht="19.5" customHeight="1">
      <c r="C102" s="61"/>
      <c r="D102" s="61"/>
      <c r="E102" s="61"/>
      <c r="F102" s="61"/>
      <c r="G102" s="61"/>
      <c r="H102" s="61"/>
      <c r="I102" s="61"/>
    </row>
    <row r="103" spans="1:9" ht="19.5" customHeight="1">
      <c r="C103" s="61"/>
      <c r="D103" s="61"/>
      <c r="E103" s="61"/>
      <c r="F103" s="61"/>
      <c r="G103" s="61"/>
      <c r="H103" s="61"/>
      <c r="I103" s="61"/>
    </row>
    <row r="105" spans="1:9" ht="19.5" customHeight="1">
      <c r="B105" s="194"/>
      <c r="C105" s="89"/>
      <c r="G105" s="89"/>
    </row>
    <row r="106" spans="1:9" ht="19.5" customHeight="1">
      <c r="A106" s="288"/>
      <c r="B106" s="288"/>
      <c r="C106" s="288"/>
      <c r="D106" s="288"/>
      <c r="E106" s="288"/>
      <c r="F106" s="288"/>
      <c r="G106" s="288"/>
    </row>
  </sheetData>
  <mergeCells count="21">
    <mergeCell ref="A106:C106"/>
    <mergeCell ref="D106:G106"/>
    <mergeCell ref="A3:I3"/>
    <mergeCell ref="G4:I4"/>
    <mergeCell ref="C4:E4"/>
    <mergeCell ref="C59:E59"/>
    <mergeCell ref="G59:I59"/>
    <mergeCell ref="C5:E5"/>
    <mergeCell ref="G5:I5"/>
    <mergeCell ref="C6:E6"/>
    <mergeCell ref="G6:I6"/>
    <mergeCell ref="C7:E7"/>
    <mergeCell ref="G7:I7"/>
    <mergeCell ref="C9:I9"/>
    <mergeCell ref="C57:E57"/>
    <mergeCell ref="G57:I57"/>
    <mergeCell ref="G58:I58"/>
    <mergeCell ref="C58:E58"/>
    <mergeCell ref="C60:E60"/>
    <mergeCell ref="G60:I60"/>
    <mergeCell ref="C62:I62"/>
  </mergeCells>
  <pageMargins left="0.8" right="0.8" top="0.48" bottom="0.5" header="0.5" footer="0.5"/>
  <pageSetup paperSize="9" scale="66" firstPageNumber="10" fitToHeight="0" orientation="portrait" useFirstPageNumber="1" r:id="rId1"/>
  <headerFooter alignWithMargins="0">
    <oddFooter>&amp;L&amp;"Times New Roman,Regular"&amp;11  The accompanying notes form an integral part of the interim financial statements.
&amp;C&amp;"Times New Roman,Regular"&amp;11&amp;P</oddFooter>
  </headerFooter>
  <rowBreaks count="1" manualBreakCount="1">
    <brk id="53" max="16383" man="1"/>
  </rowBreaks>
  <ignoredErrors>
    <ignoredError sqref="C92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C3C573FF70E394A86433F5E112C33AA" ma:contentTypeVersion="17" ma:contentTypeDescription="Create a new document." ma:contentTypeScope="" ma:versionID="e4a606335ffde4b0811e34ce63f1fda0">
  <xsd:schema xmlns:xsd="http://www.w3.org/2001/XMLSchema" xmlns:xs="http://www.w3.org/2001/XMLSchema" xmlns:p="http://schemas.microsoft.com/office/2006/metadata/properties" xmlns:ns2="f6ba49b0-bcda-4796-8236-5b5cc1493ace" xmlns:ns3="05716746-add9-412a-97a9-1b5167d151a3" xmlns:ns4="4243d5be-521d-4052-81ca-f0f31ea6f2da" targetNamespace="http://schemas.microsoft.com/office/2006/metadata/properties" ma:root="true" ma:fieldsID="ab17bedb057d3bafa66dc47a559d47d8" ns2:_="" ns3:_="" ns4:_="">
    <xsd:import namespace="f6ba49b0-bcda-4796-8236-5b5cc1493ace"/>
    <xsd:import namespace="05716746-add9-412a-97a9-1b5167d151a3"/>
    <xsd:import namespace="4243d5be-521d-4052-81ca-f0f31ea6f2d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ba49b0-bcda-4796-8236-5b5cc1493ac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8883d318-f35c-4577-94aa-4c8e836d27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5716746-add9-412a-97a9-1b5167d151a3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43d5be-521d-4052-81ca-f0f31ea6f2da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0ab28412-1f3e-45b3-a383-4139aabcf663}" ma:internalName="TaxCatchAll" ma:showField="CatchAllData" ma:web="05716746-add9-412a-97a9-1b5167d151a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6ba49b0-bcda-4796-8236-5b5cc1493ace">
      <Terms xmlns="http://schemas.microsoft.com/office/infopath/2007/PartnerControls"/>
    </lcf76f155ced4ddcb4097134ff3c332f>
    <TaxCatchAll xmlns="4243d5be-521d-4052-81ca-f0f31ea6f2da" xsi:nil="true"/>
  </documentManagement>
</p:properties>
</file>

<file path=customXml/itemProps1.xml><?xml version="1.0" encoding="utf-8"?>
<ds:datastoreItem xmlns:ds="http://schemas.openxmlformats.org/officeDocument/2006/customXml" ds:itemID="{86AEDAEA-C285-46A8-8E36-E67207DDAB7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07F9019-2C5B-4BF6-BD97-2A7F3EC977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ba49b0-bcda-4796-8236-5b5cc1493ace"/>
    <ds:schemaRef ds:uri="05716746-add9-412a-97a9-1b5167d151a3"/>
    <ds:schemaRef ds:uri="4243d5be-521d-4052-81ca-f0f31ea6f2d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3D33C90-05E5-4AED-B285-EE36A33A2B42}">
  <ds:schemaRefs>
    <ds:schemaRef ds:uri="4243d5be-521d-4052-81ca-f0f31ea6f2da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  <ds:schemaRef ds:uri="05716746-add9-412a-97a9-1b5167d151a3"/>
    <ds:schemaRef ds:uri="f6ba49b0-bcda-4796-8236-5b5cc1493ace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5</vt:i4>
      </vt:variant>
    </vt:vector>
  </HeadingPairs>
  <TitlesOfParts>
    <vt:vector size="11" baseType="lpstr">
      <vt:lpstr>      </vt:lpstr>
      <vt:lpstr>BS 3-5</vt:lpstr>
      <vt:lpstr>income 3 months 6-7</vt:lpstr>
      <vt:lpstr>Consolidated 8</vt:lpstr>
      <vt:lpstr>Company 9</vt:lpstr>
      <vt:lpstr>CF 10-11</vt:lpstr>
      <vt:lpstr>'BS 3-5'!Print_Area</vt:lpstr>
      <vt:lpstr>'CF 10-11'!Print_Area</vt:lpstr>
      <vt:lpstr>'Company 9'!Print_Area</vt:lpstr>
      <vt:lpstr>'Consolidated 8'!Print_Area</vt:lpstr>
      <vt:lpstr>'income 3 months 6-7'!Print_Area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xxxxxx</dc:creator>
  <cp:keywords/>
  <dc:description/>
  <cp:lastModifiedBy>Papatsamon Chuntavee</cp:lastModifiedBy>
  <cp:revision/>
  <cp:lastPrinted>2024-05-15T14:40:36Z</cp:lastPrinted>
  <dcterms:created xsi:type="dcterms:W3CDTF">2001-04-30T02:06:01Z</dcterms:created>
  <dcterms:modified xsi:type="dcterms:W3CDTF">2024-05-15T15:31:11Z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0x010100FC3C573FF70E394A86433F5E112C33AA</vt:lpwstr>
  </property>
</Properties>
</file>