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chansri\Desktop\FS SET\SET cut\"/>
    </mc:Choice>
  </mc:AlternateContent>
  <xr:revisionPtr revIDLastSave="0" documentId="13_ncr:1_{A2F5CA82-2492-4010-8A77-284ACDF64432}" xr6:coauthVersionLast="47" xr6:coauthVersionMax="47" xr10:uidLastSave="{00000000-0000-0000-0000-000000000000}"/>
  <bookViews>
    <workbookView xWindow="28680" yWindow="-120" windowWidth="29040" windowHeight="15720" tabRatio="827" firstSheet="1" activeTab="7" xr2:uid="{00000000-000D-0000-FFFF-FFFF00000000}"/>
  </bookViews>
  <sheets>
    <sheet name="      " sheetId="1" state="hidden" r:id="rId1"/>
    <sheet name="BS 3-5" sheetId="20" r:id="rId2"/>
    <sheet name="income 3 months 6-7" sheetId="4" r:id="rId3"/>
    <sheet name="income 9 months 8-9" sheetId="21" r:id="rId4"/>
    <sheet name="Consolidated 10" sheetId="13" r:id="rId5"/>
    <sheet name="Consolidated 11" sheetId="22" r:id="rId6"/>
    <sheet name="Company 12" sheetId="14" r:id="rId7"/>
    <sheet name="CF 13-14" sheetId="18" r:id="rId8"/>
  </sheets>
  <definedNames>
    <definedName name="_GoBack" localSheetId="7">'CF 13-14'!#REF!</definedName>
    <definedName name="AS2DocOpenMode" hidden="1">"AS2DocumentEdit"</definedName>
    <definedName name="_xlnm.Print_Area" localSheetId="1">'BS 3-5'!$A$1:$J$112</definedName>
    <definedName name="_xlnm.Print_Area" localSheetId="7">'CF 13-14'!$A$1:$I$146</definedName>
    <definedName name="_xlnm.Print_Area" localSheetId="6">'Company 12'!$A$1:$M$36</definedName>
    <definedName name="_xlnm.Print_Area" localSheetId="4">'Consolidated 10'!$A$1:$Y$35</definedName>
    <definedName name="_xlnm.Print_Area" localSheetId="5">'Consolidated 11'!$A$1:$Y$32</definedName>
    <definedName name="_xlnm.Print_Area" localSheetId="2">'income 3 months 6-7'!$A$1:$I$85</definedName>
    <definedName name="_xlnm.Print_Area" localSheetId="3">'income 9 months 8-9'!$A$1:$J$90</definedName>
    <definedName name="Z_71F08C2D_A392_4E43_8C71_7A0315E603E3_.wvu.PrintArea" localSheetId="4" hidden="1">'Consolidated 10'!$A$1:$Y$3</definedName>
    <definedName name="Z_71F08C2D_A392_4E43_8C71_7A0315E603E3_.wvu.PrintArea" localSheetId="5" hidden="1">'Consolidated 11'!$A$1:$Y$3</definedName>
  </definedNames>
  <calcPr calcId="191029"/>
  <customWorkbookViews>
    <customWorkbookView name="wiamwong - Personal View" guid="{A82D49EB-A25D-4520-9E5A-28478E33FF16}" mergeInterval="0" personalView="1" maximized="1" xWindow="1" yWindow="1" windowWidth="1280" windowHeight="804" tabRatio="693" activeSheetId="6"/>
    <customWorkbookView name="Nvanichabull - Personal View" guid="{777C3DCA-DB29-4D4A-B955-242E20546123}" mergeInterval="0" personalView="1" maximized="1" xWindow="1" yWindow="1" windowWidth="1280" windowHeight="783" tabRatio="693" activeSheetId="6" showComments="commIndAndComment"/>
    <customWorkbookView name="pyenpensuk - Personal View" guid="{BEF176AB-5F77-4CE8-B3EC-B5F59335502B}" mergeInterval="0" personalView="1" maximized="1" xWindow="1" yWindow="1" windowWidth="1280" windowHeight="783" tabRatio="693" activeSheetId="6" showComments="commIndAndComment"/>
    <customWorkbookView name="sguardsang - Personal View" guid="{023D5389-0C50-47D1-A88C-CC8DB0B04D83}" mergeInterval="0" personalView="1" maximized="1" xWindow="1" yWindow="1" windowWidth="1280" windowHeight="783" tabRatio="693" activeSheetId="6"/>
    <customWorkbookView name="Spakdeesaneha - Personal View" guid="{389C49A3-3074-4B57-9936-4A93891C35E1}" mergeInterval="0" personalView="1" maximized="1" xWindow="1" yWindow="1" windowWidth="1280" windowHeight="785" tabRatio="693" activeSheetId="6" showComments="commIndAndComment"/>
    <customWorkbookView name="Sriamporn Guardsang - Personal View" guid="{A4695C2D-4B51-4EDA-A343-D1C23B45E9CF}" mergeInterval="0" personalView="1" maximized="1" windowWidth="1148" windowHeight="654" tabRatio="849" activeSheetId="7"/>
    <customWorkbookView name="Prapai Pehnoon - Personal View" guid="{14F2CB60-0B6E-4A74-B9D9-FA75EECB80F8}" mergeInterval="0" personalView="1" maximized="1" windowWidth="1276" windowHeight="769" tabRatio="849" activeSheetId="7" showComments="commIndAndComment"/>
    <customWorkbookView name="Deloitte Touche Tohmatsu - Personal View" guid="{71F08C2D-A392-4E43-8C71-7A0315E603E3}" mergeInterval="0" personalView="1" maximized="1" windowWidth="1148" windowHeight="609" tabRatio="849" activeSheetId="2"/>
    <customWorkbookView name="Ampai  Suttiboriharnkul (Open)_x000a_ - Personal View" guid="{6D8DA1E2-E683-4EF8-8323-F59E6D53EF58}" mergeInterval="0" personalView="1" maximized="1" xWindow="1" yWindow="1" windowWidth="1024" windowHeight="548" tabRatio="693" activeSheetId="6" showComments="commIndAndComment"/>
    <customWorkbookView name="vsirichaipanich - Personal View" guid="{B1903EBB-F2B2-482F-8522-EFC6A62EFE29}" mergeInterval="0" personalView="1" maximized="1" xWindow="1" yWindow="1" windowWidth="1024" windowHeight="548" tabRatio="693" activeSheetId="6" showComments="commIndAndComment"/>
    <customWorkbookView name="prasert - Personal View" guid="{88D99024-9974-4C2C-AD31-DE47EDB57561}" mergeInterval="0" personalView="1" maximized="1" windowWidth="1020" windowHeight="569" tabRatio="693" activeSheetId="2"/>
    <customWorkbookView name="SomthawinCharatthany - Personal View" guid="{E2C5A292-1F08-4011-B7CD-B2C1CB9ECC1B}" mergeInterval="0" personalView="1" maximized="1" windowWidth="1020" windowHeight="578" tabRatio="693" activeSheetId="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0" l="1"/>
  <c r="C98" i="18"/>
  <c r="C133" i="18" l="1"/>
  <c r="C128" i="18"/>
  <c r="C43" i="18"/>
  <c r="C78" i="18" s="1"/>
  <c r="C82" i="18" s="1"/>
  <c r="D25" i="21"/>
  <c r="F25" i="21"/>
  <c r="J38" i="21" l="1"/>
  <c r="H38" i="21"/>
  <c r="D38" i="21"/>
  <c r="I38" i="4" l="1"/>
  <c r="G38" i="4"/>
  <c r="E38" i="4"/>
  <c r="C38" i="4"/>
  <c r="G134" i="18" l="1"/>
  <c r="C134" i="18"/>
  <c r="M15" i="14" l="1"/>
  <c r="M14" i="14"/>
  <c r="M12" i="14"/>
  <c r="K19" i="14"/>
  <c r="M19" i="14" s="1"/>
  <c r="K31" i="14"/>
  <c r="M31" i="14" s="1"/>
  <c r="Q28" i="22"/>
  <c r="Q29" i="22" s="1"/>
  <c r="I27" i="22"/>
  <c r="I29" i="22" s="1"/>
  <c r="I31" i="22" s="1"/>
  <c r="Q31" i="13"/>
  <c r="Q32" i="13" s="1"/>
  <c r="K31" i="13"/>
  <c r="K32" i="13" s="1"/>
  <c r="I30" i="13"/>
  <c r="I32" i="13" s="1"/>
  <c r="Y14" i="22"/>
  <c r="U15" i="22"/>
  <c r="U16" i="22" s="1"/>
  <c r="Y15" i="22"/>
  <c r="C16" i="22"/>
  <c r="E16" i="22"/>
  <c r="G16" i="22"/>
  <c r="I16" i="22"/>
  <c r="K16" i="22"/>
  <c r="M16" i="22"/>
  <c r="M31" i="22" s="1"/>
  <c r="O16" i="22"/>
  <c r="Q16" i="22"/>
  <c r="S16" i="22"/>
  <c r="W16" i="22"/>
  <c r="U21" i="22"/>
  <c r="Y21" i="22" s="1"/>
  <c r="Y22" i="22" s="1"/>
  <c r="Y24" i="22" s="1"/>
  <c r="C22" i="22"/>
  <c r="E22" i="22"/>
  <c r="G22" i="22"/>
  <c r="I22" i="22"/>
  <c r="K22" i="22"/>
  <c r="M22" i="22"/>
  <c r="O22" i="22"/>
  <c r="Q22" i="22"/>
  <c r="S22" i="22"/>
  <c r="W22" i="22"/>
  <c r="W24" i="22" s="1"/>
  <c r="U24" i="22"/>
  <c r="C29" i="22"/>
  <c r="E29" i="22"/>
  <c r="G29" i="22"/>
  <c r="M29" i="22"/>
  <c r="O29" i="22"/>
  <c r="S29" i="22"/>
  <c r="W29" i="22"/>
  <c r="E31" i="22"/>
  <c r="D89" i="21"/>
  <c r="I85" i="4"/>
  <c r="K16" i="14"/>
  <c r="I16" i="14"/>
  <c r="G16" i="14"/>
  <c r="E16" i="14"/>
  <c r="C16" i="14"/>
  <c r="C32" i="13"/>
  <c r="E32" i="13"/>
  <c r="G32" i="13"/>
  <c r="M32" i="13"/>
  <c r="O32" i="13"/>
  <c r="S32" i="13"/>
  <c r="W32" i="13"/>
  <c r="M27" i="13"/>
  <c r="M34" i="13" s="1"/>
  <c r="E27" i="13"/>
  <c r="E34" i="13" s="1"/>
  <c r="C27" i="13"/>
  <c r="C34" i="13" s="1"/>
  <c r="W25" i="13"/>
  <c r="U25" i="13"/>
  <c r="S25" i="13"/>
  <c r="Q25" i="13"/>
  <c r="O25" i="13"/>
  <c r="M25" i="13"/>
  <c r="K25" i="13"/>
  <c r="I25" i="13"/>
  <c r="G25" i="13"/>
  <c r="E25" i="13"/>
  <c r="C25" i="13"/>
  <c r="Y24" i="13"/>
  <c r="Y25" i="13" s="1"/>
  <c r="W20" i="13"/>
  <c r="W27" i="13" s="1"/>
  <c r="S20" i="13"/>
  <c r="Q20" i="13"/>
  <c r="O20" i="13"/>
  <c r="M20" i="13"/>
  <c r="K20" i="13"/>
  <c r="I20" i="13"/>
  <c r="G20" i="13"/>
  <c r="E20" i="13"/>
  <c r="C20" i="13"/>
  <c r="U18" i="13"/>
  <c r="F38" i="21"/>
  <c r="G27" i="13" l="1"/>
  <c r="G34" i="13" s="1"/>
  <c r="O27" i="13"/>
  <c r="O34" i="13" s="1"/>
  <c r="Q27" i="13"/>
  <c r="Q34" i="13" s="1"/>
  <c r="S27" i="13"/>
  <c r="S34" i="13" s="1"/>
  <c r="W34" i="13"/>
  <c r="C31" i="22"/>
  <c r="I27" i="13"/>
  <c r="I34" i="13" s="1"/>
  <c r="K27" i="13"/>
  <c r="K34" i="13" s="1"/>
  <c r="Y16" i="22"/>
  <c r="U28" i="22"/>
  <c r="Y28" i="22" s="1"/>
  <c r="K29" i="22"/>
  <c r="K31" i="22" s="1"/>
  <c r="U27" i="22"/>
  <c r="Y27" i="22" s="1"/>
  <c r="U22" i="22"/>
  <c r="S31" i="22"/>
  <c r="O31" i="22"/>
  <c r="Q31" i="22"/>
  <c r="W31" i="22"/>
  <c r="G31" i="22"/>
  <c r="Y18" i="13"/>
  <c r="C85" i="4"/>
  <c r="G85" i="4"/>
  <c r="C83" i="4"/>
  <c r="C78" i="4"/>
  <c r="G78" i="4"/>
  <c r="Y29" i="22" l="1"/>
  <c r="Y31" i="22" s="1"/>
  <c r="U29" i="22"/>
  <c r="U31" i="22"/>
  <c r="M16" i="14"/>
  <c r="C71" i="4"/>
  <c r="C25" i="4" l="1"/>
  <c r="E25" i="4"/>
  <c r="G25" i="4"/>
  <c r="I25" i="4"/>
  <c r="D107" i="20"/>
  <c r="D24" i="20"/>
  <c r="D109" i="20" l="1"/>
  <c r="E128" i="18"/>
  <c r="E40" i="4" l="1"/>
  <c r="E45" i="4" s="1"/>
  <c r="H87" i="21"/>
  <c r="J74" i="21"/>
  <c r="H74" i="21"/>
  <c r="F74" i="21"/>
  <c r="D74" i="21"/>
  <c r="J66" i="21"/>
  <c r="H66" i="21"/>
  <c r="F66" i="21"/>
  <c r="D66" i="21"/>
  <c r="J25" i="21"/>
  <c r="H25" i="21"/>
  <c r="D40" i="21"/>
  <c r="I128" i="18"/>
  <c r="G128" i="18"/>
  <c r="H76" i="21" l="1"/>
  <c r="D76" i="21"/>
  <c r="D46" i="21"/>
  <c r="D48" i="21" s="1"/>
  <c r="J76" i="21"/>
  <c r="F76" i="21"/>
  <c r="H40" i="21"/>
  <c r="H46" i="21" s="1"/>
  <c r="H48" i="21" s="1"/>
  <c r="J40" i="21"/>
  <c r="J46" i="21" s="1"/>
  <c r="F40" i="21"/>
  <c r="F46" i="21" s="1"/>
  <c r="F48" i="21" s="1"/>
  <c r="F82" i="21" l="1"/>
  <c r="D82" i="21"/>
  <c r="D77" i="21"/>
  <c r="D87" i="21" s="1"/>
  <c r="F77" i="21"/>
  <c r="F87" i="21" s="1"/>
  <c r="H77" i="21"/>
  <c r="I30" i="14"/>
  <c r="M30" i="14" s="1"/>
  <c r="J48" i="21"/>
  <c r="I18" i="14"/>
  <c r="M18" i="14" s="1"/>
  <c r="H89" i="21" l="1"/>
  <c r="H82" i="21"/>
  <c r="J82" i="21"/>
  <c r="J77" i="21"/>
  <c r="J87" i="21" s="1"/>
  <c r="F82" i="20" l="1"/>
  <c r="J82" i="20"/>
  <c r="F70" i="20"/>
  <c r="U31" i="13" l="1"/>
  <c r="Y31" i="13" s="1"/>
  <c r="F84" i="20"/>
  <c r="J107" i="20" l="1"/>
  <c r="F107" i="20"/>
  <c r="D82" i="20"/>
  <c r="D70" i="20" l="1"/>
  <c r="H107" i="20"/>
  <c r="I71" i="4"/>
  <c r="G71" i="4"/>
  <c r="E71" i="4"/>
  <c r="I65" i="4" l="1"/>
  <c r="C65" i="4"/>
  <c r="E65" i="4"/>
  <c r="G65" i="4"/>
  <c r="J70" i="20" l="1"/>
  <c r="H82" i="20" l="1"/>
  <c r="C28" i="14" l="1"/>
  <c r="M27" i="14"/>
  <c r="E28" i="14"/>
  <c r="M26" i="14" l="1"/>
  <c r="J109" i="20" l="1"/>
  <c r="H109" i="20"/>
  <c r="F109" i="20"/>
  <c r="F111" i="20" s="1"/>
  <c r="U19" i="13" l="1"/>
  <c r="U14" i="13"/>
  <c r="Y14" i="13" l="1"/>
  <c r="Y19" i="13"/>
  <c r="Y20" i="13" s="1"/>
  <c r="Y27" i="13" s="1"/>
  <c r="U20" i="13"/>
  <c r="U27" i="13" s="1"/>
  <c r="H40" i="20" l="1"/>
  <c r="D40" i="20"/>
  <c r="J40" i="20" l="1"/>
  <c r="F40" i="20" l="1"/>
  <c r="F24" i="20" l="1"/>
  <c r="I98" i="18" l="1"/>
  <c r="E98" i="18"/>
  <c r="G98" i="18"/>
  <c r="K28" i="14" l="1"/>
  <c r="I28" i="14"/>
  <c r="G28" i="14"/>
  <c r="M24" i="14" l="1"/>
  <c r="M28" i="14"/>
  <c r="J24" i="20" l="1"/>
  <c r="C32" i="14" l="1"/>
  <c r="C34" i="14" s="1"/>
  <c r="K20" i="14"/>
  <c r="K21" i="14" s="1"/>
  <c r="G20" i="14"/>
  <c r="G21" i="14" s="1"/>
  <c r="E20" i="14"/>
  <c r="E21" i="14" s="1"/>
  <c r="C20" i="14"/>
  <c r="C21" i="14" s="1"/>
  <c r="H84" i="20" l="1"/>
  <c r="H24" i="20"/>
  <c r="E72" i="4" l="1"/>
  <c r="F42" i="20"/>
  <c r="F114" i="20" s="1"/>
  <c r="J84" i="20" l="1"/>
  <c r="J111" i="20" s="1"/>
  <c r="I72" i="4"/>
  <c r="I40" i="4"/>
  <c r="J42" i="20"/>
  <c r="J114" i="20" l="1"/>
  <c r="I45" i="4"/>
  <c r="I47" i="4" l="1"/>
  <c r="E47" i="4"/>
  <c r="H111" i="20"/>
  <c r="H42" i="20"/>
  <c r="D84" i="20"/>
  <c r="D42" i="20"/>
  <c r="H114" i="20" l="1"/>
  <c r="E73" i="4"/>
  <c r="E83" i="4" s="1"/>
  <c r="I73" i="4"/>
  <c r="I78" i="4"/>
  <c r="I43" i="18"/>
  <c r="I78" i="18" s="1"/>
  <c r="I82" i="18" s="1"/>
  <c r="I131" i="18" s="1"/>
  <c r="I133" i="18" s="1"/>
  <c r="I135" i="18" s="1"/>
  <c r="E43" i="18"/>
  <c r="E78" i="18" l="1"/>
  <c r="E82" i="18" s="1"/>
  <c r="E131" i="18" s="1"/>
  <c r="E133" i="18" s="1"/>
  <c r="E135" i="18" s="1"/>
  <c r="I83" i="4"/>
  <c r="I20" i="14"/>
  <c r="U30" i="13"/>
  <c r="G32" i="14"/>
  <c r="G34" i="14" s="1"/>
  <c r="E32" i="14"/>
  <c r="E34" i="14" s="1"/>
  <c r="I21" i="14" l="1"/>
  <c r="M20" i="14"/>
  <c r="M21" i="14" s="1"/>
  <c r="Y30" i="13"/>
  <c r="Y32" i="13" s="1"/>
  <c r="U32" i="13"/>
  <c r="U34" i="13" l="1"/>
  <c r="Y34" i="13" s="1"/>
  <c r="C72" i="4"/>
  <c r="C40" i="4"/>
  <c r="C45" i="4" l="1"/>
  <c r="G40" i="4"/>
  <c r="G72" i="4"/>
  <c r="K32" i="14" l="1"/>
  <c r="K34" i="14" s="1"/>
  <c r="C47" i="4"/>
  <c r="C73" i="4" s="1"/>
  <c r="G45" i="4"/>
  <c r="G47" i="4" l="1"/>
  <c r="C135" i="18" l="1"/>
  <c r="G73" i="4"/>
  <c r="G83" i="4" s="1"/>
  <c r="G43" i="18"/>
  <c r="G78" i="18" l="1"/>
  <c r="C148" i="18"/>
  <c r="C153" i="18"/>
  <c r="I32" i="14"/>
  <c r="I34" i="14" s="1"/>
  <c r="G82" i="18" l="1"/>
  <c r="G131" i="18" s="1"/>
  <c r="G133" i="18" s="1"/>
  <c r="G135" i="18" s="1"/>
  <c r="M32" i="14"/>
  <c r="D111" i="20"/>
  <c r="D114" i="20" s="1"/>
  <c r="E78" i="4"/>
  <c r="G148" i="18" l="1"/>
  <c r="G153" i="18"/>
  <c r="M34" i="14"/>
</calcChain>
</file>

<file path=xl/sharedStrings.xml><?xml version="1.0" encoding="utf-8"?>
<sst xmlns="http://schemas.openxmlformats.org/spreadsheetml/2006/main" count="602" uniqueCount="312">
  <si>
    <t>FNS Holdings Public Company Limited and its Subsidiaries</t>
  </si>
  <si>
    <t>Statement of financial position</t>
  </si>
  <si>
    <t>Consolidated</t>
  </si>
  <si>
    <t>Separate</t>
  </si>
  <si>
    <t>financial statements</t>
  </si>
  <si>
    <t>31 December</t>
  </si>
  <si>
    <t>Note</t>
  </si>
  <si>
    <t>Assets</t>
  </si>
  <si>
    <t>(Unaudited)</t>
  </si>
  <si>
    <t xml:space="preserve"> </t>
  </si>
  <si>
    <t>(in thousand Baht)</t>
  </si>
  <si>
    <t>Current assets</t>
  </si>
  <si>
    <t>Cash and cash equivalents</t>
  </si>
  <si>
    <t>Service income receivables from related parties</t>
  </si>
  <si>
    <t>Trade and other current receivables</t>
  </si>
  <si>
    <t>Contract assets - current</t>
  </si>
  <si>
    <t>Current portion of lease receivables</t>
  </si>
  <si>
    <t>Short-term loans to related parties</t>
  </si>
  <si>
    <t>Short-term loans to other parties</t>
  </si>
  <si>
    <t>Real estate development for sale</t>
  </si>
  <si>
    <t>Inventories</t>
  </si>
  <si>
    <t>Other current financial assets</t>
  </si>
  <si>
    <t>Deposits from investment agreement</t>
  </si>
  <si>
    <t>Other current assets</t>
  </si>
  <si>
    <t>Total current assets</t>
  </si>
  <si>
    <t>Non-current assets</t>
  </si>
  <si>
    <t>Deposits pledged as collateral</t>
  </si>
  <si>
    <t>Other non-current financial assets</t>
  </si>
  <si>
    <t>Investment in subsidiaries</t>
  </si>
  <si>
    <t>Investment in associates and joint venture</t>
  </si>
  <si>
    <t>Lease receivables</t>
  </si>
  <si>
    <t>Land held for development</t>
  </si>
  <si>
    <t>Investment properties</t>
  </si>
  <si>
    <t>Property, plant and equipment</t>
  </si>
  <si>
    <t>Goodwill</t>
  </si>
  <si>
    <t>Other intangible assets other than goodwill</t>
  </si>
  <si>
    <t>Deferred tax assets</t>
  </si>
  <si>
    <t>Deposits</t>
  </si>
  <si>
    <t xml:space="preserve">Other non-current assets </t>
  </si>
  <si>
    <t>Total non-current assets</t>
  </si>
  <si>
    <t>Total assets</t>
  </si>
  <si>
    <t>Liabilities and equity</t>
  </si>
  <si>
    <t>Current liabilities</t>
  </si>
  <si>
    <t>Short-term borrowings from financial institutions</t>
  </si>
  <si>
    <t>Trade and other current payables</t>
  </si>
  <si>
    <t>Current portion of long-term borrowings from financial institutions</t>
  </si>
  <si>
    <t>Current portion of long-term borrowings from other parties</t>
  </si>
  <si>
    <t>Current portion of long-term debentures</t>
  </si>
  <si>
    <t>Current portion of lease liabilities</t>
  </si>
  <si>
    <t>Short-term borrowings from other parties</t>
  </si>
  <si>
    <t>Advance from related parties</t>
  </si>
  <si>
    <t>Corporate income tax payable</t>
  </si>
  <si>
    <t>Deposits and advances from customers</t>
  </si>
  <si>
    <t xml:space="preserve">Current portion of payables from a transfer of right agreement </t>
  </si>
  <si>
    <t xml:space="preserve">   to receive cash inflow  </t>
  </si>
  <si>
    <t>Current portion of provisions for guarantee of lease agreement</t>
  </si>
  <si>
    <t>Other current liabilities</t>
  </si>
  <si>
    <t>Total current liabilities</t>
  </si>
  <si>
    <t>Non-current liabilities</t>
  </si>
  <si>
    <t>Non-current payables</t>
  </si>
  <si>
    <t>Long-term borrowings from financial institutions</t>
  </si>
  <si>
    <t>Long-term debentures</t>
  </si>
  <si>
    <t>Lease liabilities</t>
  </si>
  <si>
    <t>Non-current provisions for employee benefits</t>
  </si>
  <si>
    <t>Other non-current liabilities</t>
  </si>
  <si>
    <t>Total non-current liabilities</t>
  </si>
  <si>
    <t>Total liabilities</t>
  </si>
  <si>
    <t>Equity</t>
  </si>
  <si>
    <t xml:space="preserve">Share capital </t>
  </si>
  <si>
    <t xml:space="preserve">   Authorised share capital</t>
  </si>
  <si>
    <t xml:space="preserve">    (691,710,880 ordinary shares, par value at Baht 5 per share)</t>
  </si>
  <si>
    <t xml:space="preserve">   Issued and paid-up share capital</t>
  </si>
  <si>
    <t xml:space="preserve">    (500,651,065 ordinary shares, par value at Baht 5 per share)</t>
  </si>
  <si>
    <t>Share premium on ordinary shares</t>
  </si>
  <si>
    <t>Retained earnings</t>
  </si>
  <si>
    <t xml:space="preserve">   Appropriated </t>
  </si>
  <si>
    <t xml:space="preserve">      Legal reserve</t>
  </si>
  <si>
    <t xml:space="preserve"> 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</si>
  <si>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</si>
  <si>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</si>
  <si>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</si>
  <si>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</si>
  <si>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</si>
  <si>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</si>
  <si>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financial statemetns</t>
  </si>
  <si>
    <t>Three-month period ended</t>
  </si>
  <si>
    <t>Income</t>
  </si>
  <si>
    <t>Revenue from sale of real estate</t>
  </si>
  <si>
    <t>Revenue from rental and rendering of services</t>
  </si>
  <si>
    <t>Revenue from management of real estate</t>
  </si>
  <si>
    <t>Revenue from health and wellness</t>
  </si>
  <si>
    <t>Other income</t>
  </si>
  <si>
    <t>Total income</t>
  </si>
  <si>
    <t>Expenses</t>
  </si>
  <si>
    <t>Cost of sale of real estate</t>
  </si>
  <si>
    <t>Cost of rental and rendering of services</t>
  </si>
  <si>
    <t>Cost of management of real estate</t>
  </si>
  <si>
    <t>Cost of health and wellness</t>
  </si>
  <si>
    <t>Distribution costs</t>
  </si>
  <si>
    <t>Servicing and administrative expenses</t>
  </si>
  <si>
    <t>Other expenses</t>
  </si>
  <si>
    <t>Net loss on investments measured at fair value through profit or loss</t>
  </si>
  <si>
    <t>Loss on exchange rate</t>
  </si>
  <si>
    <t>Total expenses</t>
  </si>
  <si>
    <t>Finance costs</t>
  </si>
  <si>
    <t>Impairment loss on investment</t>
  </si>
  <si>
    <t>Share of profit of associates and joint venture accounted for</t>
  </si>
  <si>
    <t>Gain on disposal of building and equipment</t>
  </si>
  <si>
    <t xml:space="preserve">(Loss) profit before income tax expense </t>
  </si>
  <si>
    <t>(Loss) profit for the period</t>
  </si>
  <si>
    <t>Other comprehensive income</t>
  </si>
  <si>
    <t>Items that will be reclassified subsequently to profit or loss</t>
  </si>
  <si>
    <t>Exchange differences on translating financial statements</t>
  </si>
  <si>
    <t>Total items that will be reclassified subsequently to profit or loss</t>
  </si>
  <si>
    <t>Items that will not be reclassified subsequently to profit or loss</t>
  </si>
  <si>
    <t>Share of other comprehensive income of associates and joint venture</t>
  </si>
  <si>
    <t>Total items that will not be reclassified subsequently to profit or loss</t>
  </si>
  <si>
    <t>Other comprehensive income for the period, net of tax</t>
  </si>
  <si>
    <t>Total comprehensive income for the period</t>
  </si>
  <si>
    <t xml:space="preserve">   Owners of the parent</t>
  </si>
  <si>
    <t xml:space="preserve">   Non-controlling interests</t>
  </si>
  <si>
    <t>Total comprehensive income attributable to:</t>
  </si>
  <si>
    <t>Statement of changes in equity (Unaudited)</t>
  </si>
  <si>
    <t>Consolidated financial statements</t>
  </si>
  <si>
    <t xml:space="preserve">Share of other </t>
  </si>
  <si>
    <t>comprehensive</t>
  </si>
  <si>
    <t>income of associates</t>
  </si>
  <si>
    <t>Issued and</t>
  </si>
  <si>
    <t xml:space="preserve">Gain on dilution </t>
  </si>
  <si>
    <t xml:space="preserve">Exchange differences </t>
  </si>
  <si>
    <t>and joint venture</t>
  </si>
  <si>
    <t>Actuarial loss</t>
  </si>
  <si>
    <t>attributable to</t>
  </si>
  <si>
    <t>Non-</t>
  </si>
  <si>
    <t>paid-up</t>
  </si>
  <si>
    <t>Share premium</t>
  </si>
  <si>
    <t>of investment</t>
  </si>
  <si>
    <t xml:space="preserve">on translating </t>
  </si>
  <si>
    <t>accounted for using</t>
  </si>
  <si>
    <t>on defined</t>
  </si>
  <si>
    <t>owners of</t>
  </si>
  <si>
    <t>controlling</t>
  </si>
  <si>
    <t>Total</t>
  </si>
  <si>
    <t>share capital</t>
  </si>
  <si>
    <t xml:space="preserve">on ordinary shares </t>
  </si>
  <si>
    <t>Legal reserve</t>
  </si>
  <si>
    <t>Unappropriated</t>
  </si>
  <si>
    <t>in an associate</t>
  </si>
  <si>
    <t>equity method</t>
  </si>
  <si>
    <t xml:space="preserve"> benefit plan</t>
  </si>
  <si>
    <t>the parent</t>
  </si>
  <si>
    <t>interests</t>
  </si>
  <si>
    <t>equity</t>
  </si>
  <si>
    <t>Balance at 1 January 2023</t>
  </si>
  <si>
    <t>Transactions with owners, recorded directly in equity</t>
  </si>
  <si>
    <t xml:space="preserve">    Dividends</t>
  </si>
  <si>
    <t>Total transactions with owners, recorded directly in equity</t>
  </si>
  <si>
    <t>Comprehensive income for the period</t>
  </si>
  <si>
    <t xml:space="preserve">   Profit for the period</t>
  </si>
  <si>
    <t xml:space="preserve">   Other comprehensive income</t>
  </si>
  <si>
    <t>Balance at 1 January 2024</t>
  </si>
  <si>
    <t xml:space="preserve">   Changes in ownership interests in subsidiaries</t>
  </si>
  <si>
    <t xml:space="preserve">   Acquisition of non-controlling interests</t>
  </si>
  <si>
    <t xml:space="preserve">       without a change in control</t>
  </si>
  <si>
    <t xml:space="preserve">   Total changes in ownership interests in subsidiaries</t>
  </si>
  <si>
    <t xml:space="preserve">Total transactions with owners, </t>
  </si>
  <si>
    <t xml:space="preserve">   recorded directly in equity</t>
  </si>
  <si>
    <t xml:space="preserve">   Loss for the period</t>
  </si>
  <si>
    <t>Separate financial statements</t>
  </si>
  <si>
    <t xml:space="preserve">    Issue of new shares</t>
  </si>
  <si>
    <t>Statement of cash flows (Unaudited)</t>
  </si>
  <si>
    <t>Cash flows from operating activities</t>
  </si>
  <si>
    <t>Depreciation and amortisation</t>
  </si>
  <si>
    <t>Amortisation of discounts on investment in debt instruments</t>
  </si>
  <si>
    <t>Loss (gain) on write-off of right-of-use assets</t>
  </si>
  <si>
    <t>Loss on write-off of intangible assets</t>
  </si>
  <si>
    <t>Downstream transaction of associate and joint venture</t>
  </si>
  <si>
    <t>Other expense</t>
  </si>
  <si>
    <t>Dividend income</t>
  </si>
  <si>
    <t>Interest income</t>
  </si>
  <si>
    <t>Changes in operating assets and liabilities</t>
  </si>
  <si>
    <t>Short-term loans to others</t>
  </si>
  <si>
    <t>Financial assets</t>
  </si>
  <si>
    <t>Other non-current assets</t>
  </si>
  <si>
    <t>Deposits and advances received from customers</t>
  </si>
  <si>
    <t>Interest paid</t>
  </si>
  <si>
    <t>Income tax received</t>
  </si>
  <si>
    <t>Taxes paid</t>
  </si>
  <si>
    <t>Cash flows from investing activities</t>
  </si>
  <si>
    <t>Increase in deposits pledged as collateral</t>
  </si>
  <si>
    <t>Acquisition of investment in associates</t>
  </si>
  <si>
    <t>Acquisition of investment properties</t>
  </si>
  <si>
    <t>Proceeds from disposal of building and equipment</t>
  </si>
  <si>
    <t>Acquisition of equipment and intangible assets</t>
  </si>
  <si>
    <t>Dividend received</t>
  </si>
  <si>
    <t>Cash flows from financing activities</t>
  </si>
  <si>
    <t>Proceeds from short-term borrowings from financial institutions</t>
  </si>
  <si>
    <t>Repayment of long-term borrowings from financial institutions</t>
  </si>
  <si>
    <t>Proceeds from long-term borrowings from financial institutions</t>
  </si>
  <si>
    <t>Repayment of short-term borrowings from related parties</t>
  </si>
  <si>
    <t>Proceeds from long-term debentures</t>
  </si>
  <si>
    <t>Repayment of long-term debentures</t>
  </si>
  <si>
    <t>Payment of lease liabilities</t>
  </si>
  <si>
    <t>Dividend paid</t>
  </si>
  <si>
    <t xml:space="preserve">Cash and cash equivalents at 1 January  </t>
  </si>
  <si>
    <t>Gain on bargain purchase</t>
  </si>
  <si>
    <t>Gain on disposal on investment in associate</t>
  </si>
  <si>
    <t>Proceeds from disposal of investment in associates</t>
  </si>
  <si>
    <t>(Restated)</t>
  </si>
  <si>
    <r>
      <t xml:space="preserve">Basic (loss) earnings per share </t>
    </r>
    <r>
      <rPr>
        <b/>
        <i/>
        <sz val="11"/>
        <color rgb="FF000000"/>
        <rFont val="Times New Roman"/>
        <family val="1"/>
      </rPr>
      <t>(in Baht)</t>
    </r>
  </si>
  <si>
    <t>Adjustments to reconcile (loss) profit to cash receipts (payments)</t>
  </si>
  <si>
    <t>Non-cash transactions</t>
  </si>
  <si>
    <t>Short-term borrowings from related parties</t>
  </si>
  <si>
    <t>Balance at 1 January 2024 - restated</t>
  </si>
  <si>
    <t>Impact of fair value adjustments on business acquisitions</t>
  </si>
  <si>
    <t>Fair value</t>
  </si>
  <si>
    <t>reserve</t>
  </si>
  <si>
    <t>Loss (gain) on disposal of building and equipment</t>
  </si>
  <si>
    <t>Loss on disposal of financial assets</t>
  </si>
  <si>
    <t>Increase in investment from business combination under common control</t>
  </si>
  <si>
    <t>Decrease in investment from business combination under common control</t>
  </si>
  <si>
    <t>Deposit under investment purchase contract</t>
  </si>
  <si>
    <t>Proceeds from short-term borrowings and advance from related parties</t>
  </si>
  <si>
    <t>Proceeds from short-term borrowings from others</t>
  </si>
  <si>
    <t>Repayment of short-term borrowings from others</t>
  </si>
  <si>
    <t>13</t>
  </si>
  <si>
    <t>(Loss) profit attributable to:</t>
  </si>
  <si>
    <t>Revenue from related parties</t>
  </si>
  <si>
    <t xml:space="preserve">   using equity method</t>
  </si>
  <si>
    <t>Net cash used in operations</t>
  </si>
  <si>
    <t xml:space="preserve">   before effect of exchange rate changes</t>
  </si>
  <si>
    <t>Revenue from investment</t>
  </si>
  <si>
    <t>Provisions for guarantee of lease agreement</t>
  </si>
  <si>
    <t>Proceed from return in capital reduction of associate</t>
  </si>
  <si>
    <t>Proceeds from payables from a transfer of right agreement to receive cash inflow</t>
  </si>
  <si>
    <t>Repayment of payables from a transfer of right agreement to receive cash inflow</t>
  </si>
  <si>
    <t xml:space="preserve">Net cash (used in) from investing activities  </t>
  </si>
  <si>
    <t xml:space="preserve">Net cash from (used in) financing activities  </t>
  </si>
  <si>
    <t xml:space="preserve">Net (decrease) increasein cash and cash equivalents </t>
  </si>
  <si>
    <t>Net (decrease) increase in cash and cash equivalents</t>
  </si>
  <si>
    <t>30 September</t>
  </si>
  <si>
    <t>Gain on disposal of investment in subsidiary</t>
  </si>
  <si>
    <t>Gain on measurement of investment in associate before business acquisition</t>
  </si>
  <si>
    <t>Gain on disposal of investment properties</t>
  </si>
  <si>
    <t>Gain on measurement of financial assets</t>
  </si>
  <si>
    <t>Nine-month period ended</t>
  </si>
  <si>
    <t>Nine-month period ended 30 September 2023</t>
  </si>
  <si>
    <t>Balance at 30 September 2023</t>
  </si>
  <si>
    <t>Nine-month period ended 30 September 2024</t>
  </si>
  <si>
    <t>Balance at 30 September 2024</t>
  </si>
  <si>
    <t xml:space="preserve">  Contributions by and distributions to owners of the parent</t>
  </si>
  <si>
    <t>Changes in ownership interests in subsidiaries</t>
  </si>
  <si>
    <t>Gain on sale of investment property</t>
  </si>
  <si>
    <t>Loss on write-off of building and equipment</t>
  </si>
  <si>
    <t>Acquisition of subsidiaries, net of cash acquired</t>
  </si>
  <si>
    <t>Repayment of short-term debentures</t>
  </si>
  <si>
    <t>Proceeds from issue of ordinary shares</t>
  </si>
  <si>
    <t>Cash and cash equivalents at 30 September</t>
  </si>
  <si>
    <t xml:space="preserve">   Profit for the period (Restated)</t>
  </si>
  <si>
    <t xml:space="preserve">Other components </t>
  </si>
  <si>
    <t>of equity</t>
  </si>
  <si>
    <t>Tax expense (income)</t>
  </si>
  <si>
    <t>Proceed from disposal of investment in subsidiary</t>
  </si>
  <si>
    <t>Advance to related parties</t>
  </si>
  <si>
    <t>8</t>
  </si>
  <si>
    <t>Expected credit loss</t>
  </si>
  <si>
    <t>2, 3</t>
  </si>
  <si>
    <t>Deferred tax liabilities</t>
  </si>
  <si>
    <t>Current portion of payables from a transfer of</t>
  </si>
  <si>
    <t xml:space="preserve">   right agreement to receive cash inflow  </t>
  </si>
  <si>
    <t>Advance from other parties</t>
  </si>
  <si>
    <t>Gain on measurement of investment in associate</t>
  </si>
  <si>
    <t xml:space="preserve">    before business acquisition</t>
  </si>
  <si>
    <t>Gain on derecognition of financial liabilities</t>
  </si>
  <si>
    <t>Acquisition of non-controlling interests without a change in control</t>
  </si>
  <si>
    <t>Proceeds from short-term borrowings and advance from related personnel</t>
  </si>
  <si>
    <t>Cash flows from operating activities (continue)</t>
  </si>
  <si>
    <t>3, 9</t>
  </si>
  <si>
    <t xml:space="preserve">Profit from operating activities </t>
  </si>
  <si>
    <t>Share of profit (loss) of associates and joint venture accounted for</t>
  </si>
  <si>
    <t>(Loss) gain on measurement of financial assets</t>
  </si>
  <si>
    <t>(Loss) gain on investments in equity instruments designated at FVOCI</t>
  </si>
  <si>
    <t>Total items that will be reclassified</t>
  </si>
  <si>
    <t xml:space="preserve">   subsequently to profit or loss</t>
  </si>
  <si>
    <t>Total items that will not be reclassified</t>
  </si>
  <si>
    <t>Other comprehensive income for the period,</t>
  </si>
  <si>
    <t xml:space="preserve">   net of tax</t>
  </si>
  <si>
    <t xml:space="preserve"> designated at FVOCI</t>
  </si>
  <si>
    <t>Gain on investments in equity instruments</t>
  </si>
  <si>
    <t xml:space="preserve">Share of other comprehensive income of associates and </t>
  </si>
  <si>
    <t>Net gain on investments</t>
  </si>
  <si>
    <t>Net loss on investments</t>
  </si>
  <si>
    <t xml:space="preserve">  accounted for using equity method</t>
  </si>
  <si>
    <t>8, 13</t>
  </si>
  <si>
    <t xml:space="preserve">(Loss) profit from operating activities </t>
  </si>
  <si>
    <t xml:space="preserve">Gain on measurement of investment in associate before </t>
  </si>
  <si>
    <t xml:space="preserve">    business acquisition</t>
  </si>
  <si>
    <t xml:space="preserve">   Transfer to retained earnings</t>
  </si>
  <si>
    <t>Net loss (gain) on investments</t>
  </si>
  <si>
    <t>Loss on disposal of  building and equipment</t>
  </si>
  <si>
    <t xml:space="preserve">Net cash (used in) from operating activities </t>
  </si>
  <si>
    <t>Gain (loss) on write-off of right-of-use assets</t>
  </si>
  <si>
    <t>2, 11</t>
  </si>
  <si>
    <t xml:space="preserve">   Issue of new shares</t>
  </si>
  <si>
    <t xml:space="preserve">   Dividends</t>
  </si>
  <si>
    <t xml:space="preserve">    using equity method</t>
  </si>
  <si>
    <t xml:space="preserve">Tax (expense) income </t>
  </si>
  <si>
    <t xml:space="preserve">   joint venture accounted for using equity method</t>
  </si>
  <si>
    <t xml:space="preserve">Gain on sale of investments in associate </t>
  </si>
  <si>
    <t>Acquisition of other non-current financial assets</t>
  </si>
  <si>
    <t>Proceeds from disposal of other non-current financial assets</t>
  </si>
  <si>
    <t>Increaase in financial asseets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</si>
</sst>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#,##0.00\ ;\(#,##0.00\)"/>
    <numFmt numFmtId="166" formatCode="#,##0;\(#,##0\)"/>
    <numFmt numFmtId="167" formatCode="\$#,##0.00;\(\$#,##0.00\)"/>
    <numFmt numFmtId="168" formatCode="\$#,##0;\(\$#,##0\)"/>
    <numFmt numFmtId="169" formatCode="\-"/>
    <numFmt numFmtId="170" formatCode="_(* #,##0_);_(* \(#,##0\);_(* &quot;-&quot;??_);_(@_)"/>
    <numFmt numFmtId="171" formatCode="_(* #,##0_);_(* \(#,##0\);_(* &quot;-&quot;????_);_(@_)"/>
    <numFmt numFmtId="172" formatCode="_(* #,##0_);_(* \(#,##0\);_(* &quot;-&quot;?????_);_(@_)"/>
    <numFmt numFmtId="173" formatCode="* #,##0_);* \(#,##0\);&quot;-&quot;??_);@"/>
    <numFmt numFmtId="174" formatCode="_ * #,##0.00_ ;_ * \-#,##0.00_ ;_ * &quot;-&quot;??_ ;_ @_ "/>
    <numFmt numFmtId="175" formatCode="* \(#,##0\);* #,##0_);&quot;-&quot;??_);@"/>
    <numFmt numFmtId="176" formatCode="_(* #,##0_);_(* \(#,##0\);_(* &quot;-&quot;???_);_(@_)"/>
    <numFmt numFmtId="177" formatCode="0.00_)"/>
    <numFmt numFmtId="178" formatCode="0%_);\(0%\)"/>
    <numFmt numFmtId="179" formatCode="#,##0\ ;\(#,##0\)"/>
    <numFmt numFmtId="180" formatCode="_(* #,##0.000_);_(* \(#,##0.000\);_(* &quot;-&quot;???_);_(@_)"/>
  </numFmts>
  <fonts count="69">
    <font>
      <sz val="14"/>
      <name val="Angsana New"/>
      <family val="1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</font>
    <font>
      <sz val="10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sz val="10"/>
      <name val="Arial"/>
      <family val="2"/>
    </font>
    <font>
      <sz val="14"/>
      <name val="Angsana New"/>
      <family val="1"/>
      <charset val="222"/>
    </font>
    <font>
      <b/>
      <sz val="10"/>
      <name val="Times New Roman"/>
      <family val="1"/>
    </font>
    <font>
      <sz val="8"/>
      <name val="Times New Roman"/>
      <family val="1"/>
    </font>
    <font>
      <sz val="14"/>
      <name val="AngsanaUPC"/>
      <family val="1"/>
    </font>
    <font>
      <sz val="7"/>
      <name val="Small Fonts"/>
      <family val="2"/>
    </font>
    <font>
      <b/>
      <sz val="12"/>
      <name val="Times New Roman"/>
      <family val="1"/>
    </font>
    <font>
      <sz val="10"/>
      <name val="Angsana New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u/>
      <sz val="11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2"/>
      <name val="Tms Rmn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i/>
      <sz val="16"/>
      <name val="Helv"/>
      <charset val="22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sz val="18"/>
      <color indexed="62"/>
      <name val="Cambria"/>
      <family val="2"/>
    </font>
    <font>
      <b/>
      <sz val="24"/>
      <name val="AngsanaUPC"/>
      <family val="1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2"/>
      <name val="นูลมรผ"/>
    </font>
    <font>
      <sz val="14"/>
      <name val="CordiaUPC"/>
      <family val="2"/>
      <charset val="222"/>
    </font>
    <font>
      <b/>
      <sz val="16"/>
      <name val="AngsanaUPC"/>
      <family val="1"/>
      <charset val="22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sz val="11"/>
      <name val="Angsana New"/>
      <family val="1"/>
      <charset val="22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30">
    <xf numFmtId="0" fontId="0" fillId="0" borderId="0"/>
    <xf numFmtId="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174" fontId="4" fillId="0" borderId="0" applyFont="0" applyFill="0" applyBorder="0" applyAlignment="0" applyProtection="0"/>
    <xf numFmtId="4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166" fontId="4" fillId="0" borderId="0"/>
    <xf numFmtId="175" fontId="4" fillId="0" borderId="0" applyFill="0" applyBorder="0" applyProtection="0"/>
    <xf numFmtId="175" fontId="4" fillId="0" borderId="1" applyFill="0" applyProtection="0"/>
    <xf numFmtId="175" fontId="4" fillId="0" borderId="2" applyFill="0" applyProtection="0"/>
    <xf numFmtId="167" fontId="4" fillId="0" borderId="0"/>
    <xf numFmtId="173" fontId="4" fillId="0" borderId="0" applyFill="0" applyBorder="0" applyProtection="0"/>
    <xf numFmtId="173" fontId="4" fillId="0" borderId="1" applyFill="0" applyProtection="0"/>
    <xf numFmtId="173" fontId="4" fillId="0" borderId="2" applyFill="0" applyProtection="0"/>
    <xf numFmtId="168" fontId="4" fillId="0" borderId="0"/>
    <xf numFmtId="37" fontId="12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5" fillId="0" borderId="0"/>
    <xf numFmtId="4" fontId="3" fillId="0" borderId="0" applyFont="0" applyFill="0" applyBorder="0" applyAlignment="0" applyProtection="0"/>
    <xf numFmtId="0" fontId="7" fillId="0" borderId="0"/>
    <xf numFmtId="174" fontId="4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9" fontId="4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4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7" borderId="0" applyNumberFormat="0" applyBorder="0" applyAlignment="0" applyProtection="0"/>
    <xf numFmtId="0" fontId="33" fillId="5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9" borderId="0" applyNumberFormat="0" applyBorder="0" applyAlignment="0" applyProtection="0"/>
    <xf numFmtId="0" fontId="34" fillId="7" borderId="0" applyNumberFormat="0" applyBorder="0" applyAlignment="0" applyProtection="0"/>
    <xf numFmtId="0" fontId="34" fillId="4" borderId="0" applyNumberFormat="0" applyBorder="0" applyAlignment="0" applyProtection="0"/>
    <xf numFmtId="9" fontId="35" fillId="0" borderId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6" fillId="16" borderId="0" applyNumberFormat="0" applyBorder="0" applyAlignment="0" applyProtection="0"/>
    <xf numFmtId="0" fontId="37" fillId="17" borderId="10" applyNumberFormat="0" applyAlignment="0" applyProtection="0"/>
    <xf numFmtId="0" fontId="38" fillId="18" borderId="11" applyNumberFormat="0" applyAlignment="0" applyProtection="0"/>
    <xf numFmtId="43" fontId="24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38" fontId="42" fillId="19" borderId="0" applyNumberFormat="0" applyBorder="0" applyAlignment="0" applyProtection="0"/>
    <xf numFmtId="0" fontId="43" fillId="0" borderId="12" applyNumberFormat="0" applyAlignment="0" applyProtection="0">
      <alignment horizontal="left" vertical="center"/>
    </xf>
    <xf numFmtId="0" fontId="43" fillId="0" borderId="4">
      <alignment horizontal="left" vertical="center"/>
    </xf>
    <xf numFmtId="14" fontId="30" fillId="20" borderId="13">
      <alignment horizontal="center" vertical="center" wrapText="1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4" fontId="30" fillId="20" borderId="13">
      <alignment horizontal="center" vertical="center" wrapText="1"/>
    </xf>
    <xf numFmtId="10" fontId="42" fillId="21" borderId="9" applyNumberFormat="0" applyBorder="0" applyAlignment="0" applyProtection="0"/>
    <xf numFmtId="0" fontId="47" fillId="8" borderId="10" applyNumberFormat="0" applyAlignment="0" applyProtection="0"/>
    <xf numFmtId="0" fontId="47" fillId="8" borderId="10" applyNumberFormat="0" applyAlignment="0" applyProtection="0"/>
    <xf numFmtId="0" fontId="47" fillId="8" borderId="10" applyNumberFormat="0" applyAlignment="0" applyProtection="0"/>
    <xf numFmtId="0" fontId="48" fillId="0" borderId="17" applyNumberFormat="0" applyFill="0" applyAlignment="0" applyProtection="0"/>
    <xf numFmtId="0" fontId="49" fillId="8" borderId="0" applyNumberFormat="0" applyBorder="0" applyAlignment="0" applyProtection="0"/>
    <xf numFmtId="177" fontId="5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7" fillId="5" borderId="18" applyNumberFormat="0" applyFont="0" applyAlignment="0" applyProtection="0"/>
    <xf numFmtId="0" fontId="51" fillId="17" borderId="19" applyNumberFormat="0" applyAlignment="0" applyProtection="0"/>
    <xf numFmtId="40" fontId="52" fillId="22" borderId="0">
      <alignment horizontal="right"/>
    </xf>
    <xf numFmtId="178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" fontId="7" fillId="0" borderId="8" applyNumberFormat="0" applyFill="0" applyAlignment="0" applyProtection="0">
      <alignment horizontal="center" vertical="center"/>
    </xf>
    <xf numFmtId="1" fontId="7" fillId="0" borderId="8" applyNumberFormat="0" applyFill="0" applyAlignment="0" applyProtection="0">
      <alignment horizontal="center" vertical="center"/>
    </xf>
    <xf numFmtId="1" fontId="7" fillId="0" borderId="8" applyNumberFormat="0" applyFill="0" applyAlignment="0" applyProtection="0">
      <alignment horizontal="center" vertical="center"/>
    </xf>
    <xf numFmtId="0" fontId="32" fillId="0" borderId="0" applyFill="0" applyBorder="0" applyProtection="0">
      <alignment horizontal="left" vertical="top"/>
    </xf>
    <xf numFmtId="0" fontId="53" fillId="0" borderId="0" applyNumberFormat="0" applyFill="0" applyBorder="0" applyAlignment="0" applyProtection="0"/>
    <xf numFmtId="3" fontId="54" fillId="0" borderId="20">
      <alignment horizontal="center"/>
    </xf>
    <xf numFmtId="0" fontId="48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9" fontId="57" fillId="0" borderId="0" applyFont="0" applyFill="0" applyBorder="0" applyAlignment="0" applyProtection="0"/>
    <xf numFmtId="0" fontId="58" fillId="0" borderId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/>
    <xf numFmtId="0" fontId="6" fillId="0" borderId="0"/>
    <xf numFmtId="0" fontId="6" fillId="0" borderId="0"/>
    <xf numFmtId="0" fontId="7" fillId="0" borderId="0"/>
    <xf numFmtId="37" fontId="7" fillId="0" borderId="0"/>
    <xf numFmtId="1" fontId="59" fillId="0" borderId="0" applyFill="0" applyBorder="0" applyProtection="0">
      <alignment horizontal="center"/>
    </xf>
    <xf numFmtId="4" fontId="60" fillId="8" borderId="21" applyNumberFormat="0" applyProtection="0">
      <alignment vertical="center"/>
    </xf>
    <xf numFmtId="4" fontId="61" fillId="2" borderId="21" applyNumberFormat="0" applyProtection="0">
      <alignment vertical="center"/>
    </xf>
    <xf numFmtId="4" fontId="60" fillId="2" borderId="21" applyNumberFormat="0" applyProtection="0">
      <alignment horizontal="left" vertical="center" indent="1"/>
    </xf>
    <xf numFmtId="0" fontId="60" fillId="2" borderId="21" applyNumberFormat="0" applyProtection="0">
      <alignment horizontal="left" vertical="top" indent="1"/>
    </xf>
    <xf numFmtId="4" fontId="60" fillId="23" borderId="0" applyNumberFormat="0" applyProtection="0">
      <alignment horizontal="left" vertical="center" indent="1"/>
    </xf>
    <xf numFmtId="4" fontId="62" fillId="9" borderId="21" applyNumberFormat="0" applyProtection="0">
      <alignment horizontal="right" vertical="center"/>
    </xf>
    <xf numFmtId="4" fontId="62" fillId="4" borderId="21" applyNumberFormat="0" applyProtection="0">
      <alignment horizontal="right" vertical="center"/>
    </xf>
    <xf numFmtId="4" fontId="62" fillId="15" borderId="21" applyNumberFormat="0" applyProtection="0">
      <alignment horizontal="right" vertical="center"/>
    </xf>
    <xf numFmtId="4" fontId="62" fillId="11" borderId="21" applyNumberFormat="0" applyProtection="0">
      <alignment horizontal="right" vertical="center"/>
    </xf>
    <xf numFmtId="4" fontId="62" fillId="24" borderId="21" applyNumberFormat="0" applyProtection="0">
      <alignment horizontal="right" vertical="center"/>
    </xf>
    <xf numFmtId="4" fontId="62" fillId="10" borderId="21" applyNumberFormat="0" applyProtection="0">
      <alignment horizontal="right" vertical="center"/>
    </xf>
    <xf numFmtId="4" fontId="62" fillId="25" borderId="21" applyNumberFormat="0" applyProtection="0">
      <alignment horizontal="right" vertical="center"/>
    </xf>
    <xf numFmtId="4" fontId="62" fillId="26" borderId="21" applyNumberFormat="0" applyProtection="0">
      <alignment horizontal="right" vertical="center"/>
    </xf>
    <xf numFmtId="4" fontId="62" fillId="27" borderId="21" applyNumberFormat="0" applyProtection="0">
      <alignment horizontal="right" vertical="center"/>
    </xf>
    <xf numFmtId="4" fontId="60" fillId="28" borderId="22" applyNumberFormat="0" applyProtection="0">
      <alignment horizontal="left" vertical="center" indent="1"/>
    </xf>
    <xf numFmtId="4" fontId="62" fillId="29" borderId="0" applyNumberFormat="0" applyProtection="0">
      <alignment horizontal="left" vertical="center" indent="1"/>
    </xf>
    <xf numFmtId="4" fontId="63" fillId="30" borderId="0" applyNumberFormat="0" applyProtection="0">
      <alignment horizontal="left" vertical="center" indent="1"/>
    </xf>
    <xf numFmtId="4" fontId="62" fillId="31" borderId="21" applyNumberFormat="0" applyProtection="0">
      <alignment horizontal="right" vertical="center"/>
    </xf>
    <xf numFmtId="4" fontId="62" fillId="29" borderId="0" applyNumberFormat="0" applyProtection="0">
      <alignment horizontal="left" vertical="center" indent="1"/>
    </xf>
    <xf numFmtId="4" fontId="62" fillId="23" borderId="0" applyNumberFormat="0" applyProtection="0">
      <alignment horizontal="left" vertical="center" indent="1"/>
    </xf>
    <xf numFmtId="0" fontId="7" fillId="30" borderId="21" applyNumberFormat="0" applyProtection="0">
      <alignment horizontal="left" vertical="center" indent="1"/>
    </xf>
    <xf numFmtId="0" fontId="7" fillId="30" borderId="21" applyNumberFormat="0" applyProtection="0">
      <alignment horizontal="left" vertical="top" indent="1"/>
    </xf>
    <xf numFmtId="0" fontId="7" fillId="23" borderId="21" applyNumberFormat="0" applyProtection="0">
      <alignment horizontal="left" vertical="center" indent="1"/>
    </xf>
    <xf numFmtId="0" fontId="7" fillId="23" borderId="21" applyNumberFormat="0" applyProtection="0">
      <alignment horizontal="left" vertical="top" indent="1"/>
    </xf>
    <xf numFmtId="0" fontId="7" fillId="32" borderId="21" applyNumberFormat="0" applyProtection="0">
      <alignment horizontal="left" vertical="center" indent="1"/>
    </xf>
    <xf numFmtId="0" fontId="7" fillId="32" borderId="21" applyNumberFormat="0" applyProtection="0">
      <alignment horizontal="left" vertical="top" indent="1"/>
    </xf>
    <xf numFmtId="0" fontId="7" fillId="33" borderId="21" applyNumberFormat="0" applyProtection="0">
      <alignment horizontal="left" vertical="center" indent="1"/>
    </xf>
    <xf numFmtId="0" fontId="7" fillId="33" borderId="21" applyNumberFormat="0" applyProtection="0">
      <alignment horizontal="left" vertical="top" indent="1"/>
    </xf>
    <xf numFmtId="4" fontId="62" fillId="21" borderId="21" applyNumberFormat="0" applyProtection="0">
      <alignment vertical="center"/>
    </xf>
    <xf numFmtId="4" fontId="64" fillId="21" borderId="21" applyNumberFormat="0" applyProtection="0">
      <alignment vertical="center"/>
    </xf>
    <xf numFmtId="4" fontId="62" fillId="21" borderId="21" applyNumberFormat="0" applyProtection="0">
      <alignment horizontal="left" vertical="center" indent="1"/>
    </xf>
    <xf numFmtId="0" fontId="62" fillId="21" borderId="21" applyNumberFormat="0" applyProtection="0">
      <alignment horizontal="left" vertical="top" indent="1"/>
    </xf>
    <xf numFmtId="4" fontId="62" fillId="29" borderId="21" applyNumberFormat="0" applyProtection="0">
      <alignment horizontal="right" vertical="center"/>
    </xf>
    <xf numFmtId="4" fontId="64" fillId="29" borderId="21" applyNumberFormat="0" applyProtection="0">
      <alignment horizontal="right" vertical="center"/>
    </xf>
    <xf numFmtId="4" fontId="62" fillId="31" borderId="21" applyNumberFormat="0" applyProtection="0">
      <alignment horizontal="left" vertical="center" indent="1"/>
    </xf>
    <xf numFmtId="0" fontId="62" fillId="23" borderId="21" applyNumberFormat="0" applyProtection="0">
      <alignment horizontal="left" vertical="top" indent="1"/>
    </xf>
    <xf numFmtId="4" fontId="65" fillId="34" borderId="0" applyNumberFormat="0" applyProtection="0">
      <alignment horizontal="left" vertical="center" indent="1"/>
    </xf>
    <xf numFmtId="4" fontId="31" fillId="29" borderId="21" applyNumberFormat="0" applyProtection="0">
      <alignment horizontal="right"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164" fontId="26" fillId="0" borderId="0" applyFont="0" applyFill="0" applyBorder="0" applyAlignment="0" applyProtection="0"/>
    <xf numFmtId="0" fontId="26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17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325">
    <xf numFmtId="0" fontId="0" fillId="0" borderId="0" xfId="0"/>
    <xf numFmtId="3" fontId="17" fillId="0" borderId="0" xfId="1" applyNumberFormat="1" applyFont="1" applyFill="1" applyAlignment="1">
      <alignment vertical="center"/>
    </xf>
    <xf numFmtId="3" fontId="16" fillId="0" borderId="0" xfId="1" applyNumberFormat="1" applyFont="1" applyFill="1" applyAlignment="1">
      <alignment vertical="center"/>
    </xf>
    <xf numFmtId="171" fontId="17" fillId="0" borderId="0" xfId="1" applyNumberFormat="1" applyFont="1" applyFill="1" applyAlignment="1">
      <alignment horizontal="center" vertical="center"/>
    </xf>
    <xf numFmtId="171" fontId="17" fillId="0" borderId="0" xfId="1" applyNumberFormat="1" applyFont="1" applyFill="1" applyBorder="1" applyAlignment="1">
      <alignment horizontal="right" vertical="center"/>
    </xf>
    <xf numFmtId="171" fontId="17" fillId="0" borderId="0" xfId="1" applyNumberFormat="1" applyFont="1" applyFill="1" applyAlignment="1">
      <alignment horizontal="right" vertical="center"/>
    </xf>
    <xf numFmtId="0" fontId="17" fillId="0" borderId="0" xfId="1" applyNumberFormat="1" applyFont="1" applyFill="1" applyBorder="1" applyAlignment="1">
      <alignment horizontal="justify"/>
    </xf>
    <xf numFmtId="0" fontId="27" fillId="0" borderId="0" xfId="1" applyNumberFormat="1" applyFont="1" applyFill="1" applyBorder="1" applyAlignment="1">
      <alignment horizontal="justify"/>
    </xf>
    <xf numFmtId="41" fontId="28" fillId="0" borderId="0" xfId="2" applyNumberFormat="1" applyFont="1" applyFill="1" applyBorder="1" applyAlignment="1"/>
    <xf numFmtId="41" fontId="28" fillId="0" borderId="0" xfId="2" applyNumberFormat="1" applyFont="1" applyFill="1" applyBorder="1" applyAlignment="1">
      <alignment horizontal="right"/>
    </xf>
    <xf numFmtId="41" fontId="28" fillId="0" borderId="0" xfId="2" applyNumberFormat="1" applyFont="1" applyFill="1" applyAlignment="1">
      <alignment horizontal="center"/>
    </xf>
    <xf numFmtId="41" fontId="16" fillId="0" borderId="2" xfId="1" applyNumberFormat="1" applyFont="1" applyFill="1" applyBorder="1" applyAlignment="1">
      <alignment horizontal="right"/>
    </xf>
    <xf numFmtId="172" fontId="16" fillId="0" borderId="0" xfId="1" applyNumberFormat="1" applyFont="1" applyFill="1" applyBorder="1" applyAlignment="1">
      <alignment horizontal="right"/>
    </xf>
    <xf numFmtId="172" fontId="16" fillId="0" borderId="0" xfId="1" applyNumberFormat="1" applyFont="1" applyFill="1" applyAlignment="1">
      <alignment horizontal="right"/>
    </xf>
    <xf numFmtId="172" fontId="17" fillId="0" borderId="0" xfId="1" applyNumberFormat="1" applyFont="1" applyFill="1" applyBorder="1" applyAlignment="1">
      <alignment horizontal="right"/>
    </xf>
    <xf numFmtId="172" fontId="17" fillId="0" borderId="0" xfId="1" applyNumberFormat="1" applyFont="1" applyFill="1" applyAlignment="1">
      <alignment horizontal="right"/>
    </xf>
    <xf numFmtId="176" fontId="17" fillId="0" borderId="3" xfId="1" applyNumberFormat="1" applyFont="1" applyFill="1" applyBorder="1" applyAlignment="1">
      <alignment horizontal="center"/>
    </xf>
    <xf numFmtId="176" fontId="16" fillId="0" borderId="0" xfId="1" applyNumberFormat="1" applyFont="1" applyFill="1" applyBorder="1" applyAlignment="1">
      <alignment horizontal="right"/>
    </xf>
    <xf numFmtId="170" fontId="27" fillId="0" borderId="0" xfId="1" applyNumberFormat="1" applyFont="1" applyFill="1" applyAlignment="1">
      <alignment horizontal="right"/>
    </xf>
    <xf numFmtId="170" fontId="17" fillId="0" borderId="0" xfId="1" applyNumberFormat="1" applyFont="1" applyFill="1" applyBorder="1" applyAlignment="1">
      <alignment horizontal="right"/>
    </xf>
    <xf numFmtId="170" fontId="27" fillId="0" borderId="0" xfId="1" applyNumberFormat="1" applyFont="1" applyFill="1" applyBorder="1" applyAlignment="1">
      <alignment horizontal="right"/>
    </xf>
    <xf numFmtId="170" fontId="17" fillId="0" borderId="0" xfId="1" applyNumberFormat="1" applyFont="1" applyFill="1" applyAlignment="1">
      <alignment horizontal="center"/>
    </xf>
    <xf numFmtId="170" fontId="17" fillId="0" borderId="3" xfId="1" applyNumberFormat="1" applyFont="1" applyFill="1" applyBorder="1" applyAlignment="1">
      <alignment horizontal="right"/>
    </xf>
    <xf numFmtId="170" fontId="27" fillId="0" borderId="3" xfId="1" applyNumberFormat="1" applyFont="1" applyFill="1" applyBorder="1" applyAlignment="1">
      <alignment horizontal="right"/>
    </xf>
    <xf numFmtId="170" fontId="16" fillId="0" borderId="0" xfId="1" applyNumberFormat="1" applyFont="1" applyFill="1" applyAlignment="1">
      <alignment horizontal="right"/>
    </xf>
    <xf numFmtId="170" fontId="17" fillId="0" borderId="5" xfId="1" applyNumberFormat="1" applyFont="1" applyFill="1" applyBorder="1" applyAlignment="1">
      <alignment horizontal="right"/>
    </xf>
    <xf numFmtId="170" fontId="16" fillId="0" borderId="4" xfId="1" applyNumberFormat="1" applyFont="1" applyFill="1" applyBorder="1" applyAlignment="1">
      <alignment horizontal="right"/>
    </xf>
    <xf numFmtId="170" fontId="16" fillId="0" borderId="2" xfId="1" applyNumberFormat="1" applyFont="1" applyFill="1" applyBorder="1" applyAlignment="1">
      <alignment horizontal="right"/>
    </xf>
    <xf numFmtId="0" fontId="17" fillId="0" borderId="0" xfId="0" applyFont="1" applyAlignment="1">
      <alignment horizontal="justify"/>
    </xf>
    <xf numFmtId="49" fontId="18" fillId="0" borderId="0" xfId="0" applyNumberFormat="1" applyFont="1" applyAlignment="1">
      <alignment horizont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70" fontId="16" fillId="0" borderId="0" xfId="0" applyNumberFormat="1" applyFont="1" applyAlignment="1">
      <alignment horizontal="right"/>
    </xf>
    <xf numFmtId="0" fontId="17" fillId="0" borderId="0" xfId="0" applyFont="1"/>
    <xf numFmtId="0" fontId="17" fillId="0" borderId="0" xfId="23" applyFont="1" applyAlignment="1">
      <alignment horizontal="left"/>
    </xf>
    <xf numFmtId="170" fontId="16" fillId="0" borderId="1" xfId="1" applyNumberFormat="1" applyFont="1" applyFill="1" applyBorder="1" applyAlignment="1">
      <alignment horizontal="right"/>
    </xf>
    <xf numFmtId="0" fontId="4" fillId="0" borderId="0" xfId="0" applyFont="1" applyAlignment="1">
      <alignment vertical="center"/>
    </xf>
    <xf numFmtId="170" fontId="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70" fontId="9" fillId="0" borderId="0" xfId="0" applyNumberFormat="1" applyFont="1" applyAlignment="1">
      <alignment horizontal="center" vertical="center"/>
    </xf>
    <xf numFmtId="37" fontId="17" fillId="0" borderId="0" xfId="0" applyNumberFormat="1" applyFont="1" applyAlignment="1">
      <alignment horizontal="right"/>
    </xf>
    <xf numFmtId="37" fontId="4" fillId="0" borderId="0" xfId="0" applyNumberFormat="1" applyFont="1" applyAlignment="1">
      <alignment vertical="center"/>
    </xf>
    <xf numFmtId="170" fontId="17" fillId="0" borderId="0" xfId="0" applyNumberFormat="1" applyFont="1" applyAlignment="1">
      <alignment horizontal="center"/>
    </xf>
    <xf numFmtId="170" fontId="27" fillId="0" borderId="0" xfId="0" applyNumberFormat="1" applyFont="1" applyAlignment="1">
      <alignment horizontal="right"/>
    </xf>
    <xf numFmtId="43" fontId="17" fillId="0" borderId="0" xfId="0" applyNumberFormat="1" applyFont="1" applyAlignment="1">
      <alignment horizontal="center"/>
    </xf>
    <xf numFmtId="0" fontId="24" fillId="0" borderId="0" xfId="0" applyFont="1" applyAlignment="1">
      <alignment vertical="center"/>
    </xf>
    <xf numFmtId="0" fontId="17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27" applyFont="1" applyAlignment="1">
      <alignment horizontal="center"/>
    </xf>
    <xf numFmtId="0" fontId="18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49" fontId="17" fillId="0" borderId="0" xfId="0" applyNumberFormat="1" applyFont="1"/>
    <xf numFmtId="0" fontId="19" fillId="0" borderId="0" xfId="0" applyFont="1" applyAlignment="1">
      <alignment horizontal="left"/>
    </xf>
    <xf numFmtId="0" fontId="16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49" fontId="19" fillId="0" borderId="0" xfId="0" applyNumberFormat="1" applyFont="1" applyAlignment="1">
      <alignment horizontal="center"/>
    </xf>
    <xf numFmtId="43" fontId="17" fillId="0" borderId="0" xfId="0" applyNumberFormat="1" applyFont="1" applyAlignment="1">
      <alignment horizontal="justify"/>
    </xf>
    <xf numFmtId="170" fontId="17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 indent="2"/>
    </xf>
    <xf numFmtId="9" fontId="16" fillId="0" borderId="0" xfId="218" applyFont="1" applyFill="1" applyAlignment="1">
      <alignment vertical="center"/>
    </xf>
    <xf numFmtId="0" fontId="18" fillId="0" borderId="0" xfId="23" applyFont="1" applyAlignment="1">
      <alignment horizontal="left"/>
    </xf>
    <xf numFmtId="0" fontId="17" fillId="0" borderId="0" xfId="0" applyFont="1" applyAlignment="1">
      <alignment horizontal="centerContinuous"/>
    </xf>
    <xf numFmtId="38" fontId="17" fillId="0" borderId="0" xfId="0" applyNumberFormat="1" applyFont="1" applyAlignment="1">
      <alignment horizontal="center"/>
    </xf>
    <xf numFmtId="40" fontId="17" fillId="0" borderId="0" xfId="0" applyNumberFormat="1" applyFont="1" applyAlignment="1">
      <alignment horizontal="center"/>
    </xf>
    <xf numFmtId="172" fontId="17" fillId="0" borderId="0" xfId="0" applyNumberFormat="1" applyFont="1" applyAlignment="1">
      <alignment horizontal="right"/>
    </xf>
    <xf numFmtId="0" fontId="66" fillId="0" borderId="0" xfId="0" applyFont="1" applyAlignment="1">
      <alignment horizontal="left"/>
    </xf>
    <xf numFmtId="0" fontId="21" fillId="0" borderId="0" xfId="0" applyFont="1" applyAlignment="1">
      <alignment horizontal="center" vertical="center"/>
    </xf>
    <xf numFmtId="37" fontId="17" fillId="0" borderId="0" xfId="0" applyNumberFormat="1" applyFont="1" applyAlignment="1">
      <alignment horizontal="center"/>
    </xf>
    <xf numFmtId="43" fontId="17" fillId="0" borderId="0" xfId="219" applyNumberFormat="1" applyFont="1" applyAlignment="1">
      <alignment horizontal="right"/>
    </xf>
    <xf numFmtId="43" fontId="16" fillId="0" borderId="4" xfId="219" applyNumberFormat="1" applyFont="1" applyFill="1" applyBorder="1" applyAlignment="1">
      <alignment horizontal="center"/>
    </xf>
    <xf numFmtId="43" fontId="17" fillId="0" borderId="0" xfId="219" applyNumberFormat="1" applyFont="1" applyFill="1" applyBorder="1" applyAlignment="1">
      <alignment horizontal="right"/>
    </xf>
    <xf numFmtId="43" fontId="16" fillId="0" borderId="0" xfId="219" applyNumberFormat="1" applyFont="1" applyFill="1" applyBorder="1" applyAlignment="1">
      <alignment horizontal="right"/>
    </xf>
    <xf numFmtId="43" fontId="16" fillId="0" borderId="0" xfId="0" applyNumberFormat="1" applyFont="1" applyAlignment="1">
      <alignment horizontal="right"/>
    </xf>
    <xf numFmtId="170" fontId="16" fillId="0" borderId="4" xfId="219" applyNumberFormat="1" applyFont="1" applyBorder="1" applyAlignment="1">
      <alignment horizontal="right"/>
    </xf>
    <xf numFmtId="170" fontId="16" fillId="0" borderId="0" xfId="219" applyNumberFormat="1" applyFont="1" applyFill="1" applyBorder="1" applyAlignment="1">
      <alignment horizontal="right"/>
    </xf>
    <xf numFmtId="170" fontId="16" fillId="0" borderId="4" xfId="219" applyNumberFormat="1" applyFont="1" applyFill="1" applyBorder="1" applyAlignment="1">
      <alignment horizontal="center"/>
    </xf>
    <xf numFmtId="176" fontId="16" fillId="0" borderId="3" xfId="1" applyNumberFormat="1" applyFont="1" applyFill="1" applyBorder="1" applyAlignment="1">
      <alignment horizontal="center"/>
    </xf>
    <xf numFmtId="170" fontId="17" fillId="0" borderId="0" xfId="219" applyNumberFormat="1" applyFont="1" applyFill="1" applyBorder="1" applyAlignment="1">
      <alignment horizontal="center"/>
    </xf>
    <xf numFmtId="0" fontId="17" fillId="0" borderId="0" xfId="0" applyFont="1" applyAlignment="1">
      <alignment wrapText="1"/>
    </xf>
    <xf numFmtId="170" fontId="17" fillId="0" borderId="0" xfId="3" applyNumberFormat="1" applyFont="1" applyFill="1" applyAlignment="1"/>
    <xf numFmtId="170" fontId="16" fillId="0" borderId="4" xfId="0" applyNumberFormat="1" applyFont="1" applyBorder="1" applyAlignment="1">
      <alignment horizontal="right"/>
    </xf>
    <xf numFmtId="170" fontId="16" fillId="0" borderId="2" xfId="0" applyNumberFormat="1" applyFont="1" applyBorder="1" applyAlignment="1">
      <alignment horizontal="right"/>
    </xf>
    <xf numFmtId="3" fontId="17" fillId="0" borderId="0" xfId="1" applyNumberFormat="1" applyFont="1" applyFill="1"/>
    <xf numFmtId="170" fontId="17" fillId="0" borderId="0" xfId="2" applyNumberFormat="1" applyFont="1" applyFill="1" applyAlignment="1">
      <alignment horizontal="center" vertical="center"/>
    </xf>
    <xf numFmtId="0" fontId="17" fillId="0" borderId="0" xfId="22" applyFont="1" applyAlignment="1">
      <alignment vertical="center"/>
    </xf>
    <xf numFmtId="0" fontId="17" fillId="0" borderId="0" xfId="23" applyFont="1" applyAlignment="1"/>
    <xf numFmtId="0" fontId="15" fillId="0" borderId="0" xfId="0" applyFont="1" applyAlignment="1"/>
    <xf numFmtId="0" fontId="25" fillId="0" borderId="0" xfId="0" applyFont="1" applyAlignment="1">
      <alignment horizontal="left"/>
    </xf>
    <xf numFmtId="0" fontId="16" fillId="0" borderId="0" xfId="23" applyFont="1" applyAlignment="1"/>
    <xf numFmtId="0" fontId="17" fillId="0" borderId="0" xfId="27" applyFont="1" applyAlignment="1"/>
    <xf numFmtId="0" fontId="16" fillId="0" borderId="0" xfId="43" applyFont="1" applyAlignment="1"/>
    <xf numFmtId="0" fontId="16" fillId="0" borderId="0" xfId="23" quotePrefix="1" applyFont="1" applyAlignment="1">
      <alignment horizontal="left"/>
    </xf>
    <xf numFmtId="0" fontId="17" fillId="0" borderId="0" xfId="0" applyFont="1" applyAlignment="1"/>
    <xf numFmtId="0" fontId="17" fillId="0" borderId="0" xfId="43" applyFont="1" applyAlignment="1"/>
    <xf numFmtId="0" fontId="19" fillId="0" borderId="0" xfId="23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43" applyFont="1" applyAlignment="1"/>
    <xf numFmtId="170" fontId="17" fillId="0" borderId="0" xfId="219" applyNumberFormat="1" applyFont="1" applyFill="1" applyAlignment="1">
      <alignment horizontal="center"/>
    </xf>
    <xf numFmtId="170" fontId="17" fillId="0" borderId="0" xfId="219" applyNumberFormat="1" applyFont="1" applyAlignment="1">
      <alignment horizontal="right"/>
    </xf>
    <xf numFmtId="170" fontId="17" fillId="0" borderId="0" xfId="219" applyNumberFormat="1" applyFont="1" applyFill="1" applyAlignment="1"/>
    <xf numFmtId="0" fontId="29" fillId="0" borderId="0" xfId="27" applyFont="1" applyAlignment="1"/>
    <xf numFmtId="170" fontId="17" fillId="0" borderId="0" xfId="219" applyNumberFormat="1" applyFont="1" applyFill="1" applyBorder="1" applyAlignment="1"/>
    <xf numFmtId="170" fontId="17" fillId="0" borderId="0" xfId="219" applyNumberFormat="1" applyFont="1" applyFill="1" applyBorder="1" applyAlignment="1">
      <alignment horizontal="right"/>
    </xf>
    <xf numFmtId="170" fontId="17" fillId="0" borderId="0" xfId="219" applyNumberFormat="1" applyFont="1" applyFill="1" applyAlignment="1">
      <alignment horizontal="right"/>
    </xf>
    <xf numFmtId="0" fontId="18" fillId="0" borderId="0" xfId="41" applyFont="1" applyAlignment="1">
      <alignment horizontal="center"/>
    </xf>
    <xf numFmtId="0" fontId="17" fillId="0" borderId="0" xfId="23" quotePrefix="1" applyFont="1" applyAlignment="1"/>
    <xf numFmtId="0" fontId="18" fillId="0" borderId="0" xfId="23" applyFont="1" applyAlignment="1"/>
    <xf numFmtId="170" fontId="17" fillId="0" borderId="1" xfId="1" applyNumberFormat="1" applyFont="1" applyFill="1" applyBorder="1" applyAlignment="1">
      <alignment horizontal="center"/>
    </xf>
    <xf numFmtId="170" fontId="17" fillId="0" borderId="0" xfId="219" applyNumberFormat="1" applyFont="1" applyFill="1" applyBorder="1" applyAlignment="1">
      <alignment horizontal="left"/>
    </xf>
    <xf numFmtId="170" fontId="17" fillId="0" borderId="3" xfId="219" applyNumberFormat="1" applyFont="1" applyFill="1" applyBorder="1" applyAlignment="1">
      <alignment horizontal="center"/>
    </xf>
    <xf numFmtId="170" fontId="17" fillId="0" borderId="3" xfId="219" applyNumberFormat="1" applyFont="1" applyFill="1" applyBorder="1" applyAlignment="1">
      <alignment horizontal="left"/>
    </xf>
    <xf numFmtId="170" fontId="17" fillId="0" borderId="1" xfId="219" applyNumberFormat="1" applyFont="1" applyFill="1" applyBorder="1" applyAlignment="1">
      <alignment horizontal="center"/>
    </xf>
    <xf numFmtId="37" fontId="16" fillId="0" borderId="0" xfId="23" applyNumberFormat="1" applyFont="1" applyAlignment="1"/>
    <xf numFmtId="0" fontId="19" fillId="0" borderId="0" xfId="23" applyFont="1" applyAlignment="1">
      <alignment horizontal="center"/>
    </xf>
    <xf numFmtId="37" fontId="17" fillId="0" borderId="0" xfId="10" applyNumberFormat="1" applyFont="1" applyFill="1" applyBorder="1" applyAlignment="1"/>
    <xf numFmtId="0" fontId="19" fillId="0" borderId="0" xfId="41" applyFont="1" applyAlignment="1">
      <alignment horizontal="center"/>
    </xf>
    <xf numFmtId="170" fontId="17" fillId="0" borderId="3" xfId="219" applyNumberFormat="1" applyFont="1" applyFill="1" applyBorder="1" applyAlignment="1"/>
    <xf numFmtId="170" fontId="16" fillId="0" borderId="0" xfId="219" applyNumberFormat="1" applyFont="1" applyFill="1" applyBorder="1" applyAlignment="1">
      <alignment horizontal="center"/>
    </xf>
    <xf numFmtId="41" fontId="17" fillId="0" borderId="0" xfId="4" applyNumberFormat="1" applyFont="1" applyFill="1" applyBorder="1" applyAlignment="1"/>
    <xf numFmtId="170" fontId="17" fillId="0" borderId="0" xfId="4" applyNumberFormat="1" applyFont="1" applyFill="1" applyBorder="1" applyAlignment="1"/>
    <xf numFmtId="170" fontId="16" fillId="0" borderId="1" xfId="1" applyNumberFormat="1" applyFont="1" applyFill="1" applyBorder="1" applyAlignment="1">
      <alignment horizontal="center"/>
    </xf>
    <xf numFmtId="41" fontId="16" fillId="0" borderId="1" xfId="6" applyNumberFormat="1" applyFont="1" applyFill="1" applyBorder="1" applyAlignment="1">
      <alignment horizontal="center"/>
    </xf>
    <xf numFmtId="170" fontId="16" fillId="0" borderId="2" xfId="1" applyNumberFormat="1" applyFont="1" applyFill="1" applyBorder="1" applyAlignment="1">
      <alignment horizontal="center"/>
    </xf>
    <xf numFmtId="41" fontId="17" fillId="0" borderId="0" xfId="41" applyNumberFormat="1" applyFont="1" applyFill="1" applyAlignment="1">
      <alignment horizontal="right"/>
    </xf>
    <xf numFmtId="41" fontId="17" fillId="0" borderId="1" xfId="41" applyNumberFormat="1" applyFont="1" applyFill="1" applyBorder="1" applyAlignment="1">
      <alignment horizontal="right"/>
    </xf>
    <xf numFmtId="166" fontId="17" fillId="0" borderId="0" xfId="23" applyNumberFormat="1" applyFont="1" applyFill="1" applyAlignment="1"/>
    <xf numFmtId="0" fontId="17" fillId="0" borderId="0" xfId="23" applyFont="1" applyFill="1" applyAlignment="1"/>
    <xf numFmtId="37" fontId="17" fillId="0" borderId="0" xfId="23" applyNumberFormat="1" applyFont="1" applyFill="1" applyAlignment="1"/>
    <xf numFmtId="170" fontId="16" fillId="0" borderId="0" xfId="219" applyNumberFormat="1" applyFont="1" applyFill="1" applyAlignment="1">
      <alignment horizontal="right"/>
    </xf>
    <xf numFmtId="37" fontId="17" fillId="0" borderId="0" xfId="23" applyNumberFormat="1" applyFont="1" applyFill="1" applyAlignment="1">
      <alignment horizontal="right"/>
    </xf>
    <xf numFmtId="37" fontId="16" fillId="0" borderId="0" xfId="23" applyNumberFormat="1" applyFont="1" applyFill="1" applyAlignment="1"/>
    <xf numFmtId="0" fontId="17" fillId="0" borderId="0" xfId="0" applyFont="1" applyFill="1" applyAlignment="1">
      <alignment horizontal="center"/>
    </xf>
    <xf numFmtId="41" fontId="17" fillId="0" borderId="0" xfId="27" applyNumberFormat="1" applyFont="1" applyFill="1" applyAlignment="1"/>
    <xf numFmtId="41" fontId="16" fillId="0" borderId="0" xfId="41" applyNumberFormat="1" applyFont="1" applyFill="1" applyAlignment="1">
      <alignment horizontal="right"/>
    </xf>
    <xf numFmtId="41" fontId="16" fillId="0" borderId="2" xfId="41" applyNumberFormat="1" applyFont="1" applyFill="1" applyBorder="1" applyAlignment="1">
      <alignment horizontal="right"/>
    </xf>
    <xf numFmtId="41" fontId="17" fillId="0" borderId="0" xfId="23" applyNumberFormat="1" applyFont="1" applyFill="1" applyAlignment="1"/>
    <xf numFmtId="0" fontId="17" fillId="0" borderId="0" xfId="0" quotePrefix="1" applyFont="1" applyAlignment="1">
      <alignment horizontal="center"/>
    </xf>
    <xf numFmtId="0" fontId="4" fillId="0" borderId="0" xfId="0" applyFont="1" applyAlignment="1">
      <alignment vertical="center"/>
    </xf>
    <xf numFmtId="170" fontId="17" fillId="0" borderId="0" xfId="1" applyNumberFormat="1" applyFont="1" applyFill="1" applyAlignment="1">
      <alignment horizontal="right"/>
    </xf>
    <xf numFmtId="0" fontId="18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17" fillId="0" borderId="0" xfId="0" applyNumberFormat="1" applyFont="1"/>
    <xf numFmtId="170" fontId="17" fillId="0" borderId="3" xfId="1" applyNumberFormat="1" applyFont="1" applyFill="1" applyBorder="1" applyAlignment="1"/>
    <xf numFmtId="170" fontId="17" fillId="0" borderId="0" xfId="1" applyNumberFormat="1" applyFont="1" applyFill="1" applyAlignment="1"/>
    <xf numFmtId="0" fontId="17" fillId="0" borderId="0" xfId="0" applyFont="1" applyAlignment="1">
      <alignment horizontal="left"/>
    </xf>
    <xf numFmtId="170" fontId="17" fillId="0" borderId="0" xfId="0" applyNumberFormat="1" applyFont="1" applyAlignment="1">
      <alignment horizontal="right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170" fontId="16" fillId="0" borderId="0" xfId="1" applyNumberFormat="1" applyFont="1" applyFill="1" applyBorder="1" applyAlignment="1">
      <alignment horizontal="right"/>
    </xf>
    <xf numFmtId="0" fontId="17" fillId="0" borderId="0" xfId="0" applyFont="1"/>
    <xf numFmtId="176" fontId="17" fillId="0" borderId="0" xfId="1" applyNumberFormat="1" applyFont="1" applyFill="1" applyBorder="1" applyAlignment="1">
      <alignment horizontal="center"/>
    </xf>
    <xf numFmtId="176" fontId="16" fillId="0" borderId="4" xfId="1" applyNumberFormat="1" applyFont="1" applyFill="1" applyBorder="1" applyAlignment="1">
      <alignment horizontal="center"/>
    </xf>
    <xf numFmtId="49" fontId="16" fillId="0" borderId="0" xfId="0" applyNumberFormat="1" applyFont="1" applyAlignment="1">
      <alignment horizontal="left"/>
    </xf>
    <xf numFmtId="170" fontId="17" fillId="0" borderId="0" xfId="2" applyNumberFormat="1" applyFont="1" applyFill="1" applyAlignment="1">
      <alignment vertical="center"/>
    </xf>
    <xf numFmtId="0" fontId="18" fillId="0" borderId="0" xfId="23" applyFont="1" applyAlignment="1">
      <alignment horizontal="center"/>
    </xf>
    <xf numFmtId="170" fontId="17" fillId="0" borderId="0" xfId="219" applyNumberFormat="1" applyFont="1" applyBorder="1" applyAlignment="1">
      <alignment horizontal="right"/>
    </xf>
    <xf numFmtId="170" fontId="17" fillId="0" borderId="3" xfId="219" applyNumberFormat="1" applyFont="1" applyBorder="1" applyAlignment="1">
      <alignment horizontal="right"/>
    </xf>
    <xf numFmtId="0" fontId="17" fillId="0" borderId="3" xfId="0" applyFont="1" applyBorder="1" applyAlignment="1">
      <alignment horizontal="center"/>
    </xf>
    <xf numFmtId="170" fontId="16" fillId="0" borderId="2" xfId="0" applyNumberFormat="1" applyFont="1" applyFill="1" applyBorder="1" applyAlignment="1">
      <alignment horizontal="right"/>
    </xf>
    <xf numFmtId="37" fontId="17" fillId="0" borderId="0" xfId="0" applyNumberFormat="1" applyFont="1" applyFill="1" applyAlignment="1">
      <alignment horizontal="right"/>
    </xf>
    <xf numFmtId="0" fontId="15" fillId="0" borderId="0" xfId="0" applyFont="1" applyFill="1" applyAlignment="1"/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41" fontId="16" fillId="0" borderId="1" xfId="4" applyNumberFormat="1" applyFont="1" applyFill="1" applyBorder="1" applyAlignment="1"/>
    <xf numFmtId="0" fontId="13" fillId="0" borderId="0" xfId="0" applyFont="1" applyAlignment="1">
      <alignment horizontal="left"/>
    </xf>
    <xf numFmtId="0" fontId="17" fillId="0" borderId="0" xfId="0" applyFont="1" applyFill="1" applyAlignment="1">
      <alignment horizontal="justify"/>
    </xf>
    <xf numFmtId="0" fontId="17" fillId="0" borderId="0" xfId="27" applyFont="1" applyFill="1" applyAlignment="1"/>
    <xf numFmtId="0" fontId="16" fillId="0" borderId="0" xfId="0" applyFont="1" applyAlignment="1">
      <alignment horizontal="center" vertical="center"/>
    </xf>
    <xf numFmtId="166" fontId="17" fillId="0" borderId="0" xfId="0" applyNumberFormat="1" applyFont="1" applyAlignment="1">
      <alignment horizontal="left" vertical="center"/>
    </xf>
    <xf numFmtId="170" fontId="16" fillId="0" borderId="0" xfId="0" applyNumberFormat="1" applyFont="1" applyAlignment="1">
      <alignment horizontal="center" vertical="center"/>
    </xf>
    <xf numFmtId="0" fontId="16" fillId="0" borderId="0" xfId="0" applyFont="1" applyAlignment="1"/>
    <xf numFmtId="37" fontId="17" fillId="0" borderId="0" xfId="0" applyNumberFormat="1" applyFont="1" applyAlignment="1">
      <alignment vertical="center"/>
    </xf>
    <xf numFmtId="176" fontId="17" fillId="0" borderId="1" xfId="1" applyNumberFormat="1" applyFont="1" applyFill="1" applyBorder="1" applyAlignment="1">
      <alignment horizontal="center"/>
    </xf>
    <xf numFmtId="176" fontId="17" fillId="0" borderId="0" xfId="1" applyNumberFormat="1" applyFont="1" applyFill="1" applyBorder="1" applyAlignment="1">
      <alignment horizontal="right"/>
    </xf>
    <xf numFmtId="170" fontId="17" fillId="0" borderId="1" xfId="219" applyNumberFormat="1" applyFont="1" applyBorder="1" applyAlignment="1">
      <alignment horizontal="right"/>
    </xf>
    <xf numFmtId="170" fontId="16" fillId="0" borderId="3" xfId="0" applyNumberFormat="1" applyFont="1" applyBorder="1" applyAlignment="1">
      <alignment horizontal="right"/>
    </xf>
    <xf numFmtId="170" fontId="17" fillId="0" borderId="0" xfId="0" applyNumberFormat="1" applyFont="1" applyBorder="1" applyAlignment="1">
      <alignment horizontal="right"/>
    </xf>
    <xf numFmtId="170" fontId="17" fillId="0" borderId="3" xfId="0" applyNumberFormat="1" applyFont="1" applyBorder="1" applyAlignment="1">
      <alignment horizontal="right"/>
    </xf>
    <xf numFmtId="170" fontId="16" fillId="0" borderId="1" xfId="0" applyNumberFormat="1" applyFont="1" applyBorder="1" applyAlignment="1">
      <alignment horizontal="right"/>
    </xf>
    <xf numFmtId="170" fontId="16" fillId="0" borderId="0" xfId="0" applyNumberFormat="1" applyFont="1" applyBorder="1" applyAlignment="1">
      <alignment horizontal="right"/>
    </xf>
    <xf numFmtId="37" fontId="4" fillId="0" borderId="0" xfId="0" applyNumberFormat="1" applyFont="1" applyAlignment="1">
      <alignment horizontal="right"/>
    </xf>
    <xf numFmtId="41" fontId="16" fillId="0" borderId="0" xfId="1" applyNumberFormat="1" applyFont="1" applyFill="1" applyBorder="1" applyAlignment="1">
      <alignment horizontal="right"/>
    </xf>
    <xf numFmtId="170" fontId="18" fillId="0" borderId="0" xfId="23" applyNumberFormat="1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72" fontId="18" fillId="0" borderId="0" xfId="1" applyNumberFormat="1" applyFont="1" applyFill="1" applyBorder="1" applyAlignment="1">
      <alignment horizontal="center"/>
    </xf>
    <xf numFmtId="0" fontId="19" fillId="0" borderId="0" xfId="0" applyFont="1" applyAlignment="1"/>
    <xf numFmtId="165" fontId="17" fillId="0" borderId="0" xfId="0" applyNumberFormat="1" applyFont="1" applyAlignment="1"/>
    <xf numFmtId="170" fontId="17" fillId="0" borderId="0" xfId="0" applyNumberFormat="1" applyFont="1" applyAlignment="1"/>
    <xf numFmtId="179" fontId="17" fillId="0" borderId="0" xfId="0" applyNumberFormat="1" applyFont="1" applyAlignment="1"/>
    <xf numFmtId="170" fontId="17" fillId="0" borderId="0" xfId="0" applyNumberFormat="1" applyFont="1" applyFill="1" applyAlignment="1"/>
    <xf numFmtId="170" fontId="16" fillId="0" borderId="4" xfId="0" applyNumberFormat="1" applyFont="1" applyBorder="1" applyAlignment="1"/>
    <xf numFmtId="170" fontId="16" fillId="0" borderId="0" xfId="0" applyNumberFormat="1" applyFont="1" applyAlignment="1"/>
    <xf numFmtId="170" fontId="16" fillId="0" borderId="4" xfId="0" applyNumberFormat="1" applyFont="1" applyFill="1" applyBorder="1" applyAlignment="1"/>
    <xf numFmtId="170" fontId="16" fillId="0" borderId="0" xfId="0" applyNumberFormat="1" applyFont="1" applyFill="1" applyAlignment="1"/>
    <xf numFmtId="3" fontId="17" fillId="0" borderId="0" xfId="0" applyNumberFormat="1" applyFont="1" applyAlignment="1"/>
    <xf numFmtId="170" fontId="17" fillId="0" borderId="3" xfId="0" applyNumberFormat="1" applyFont="1" applyFill="1" applyBorder="1" applyAlignment="1"/>
    <xf numFmtId="170" fontId="17" fillId="0" borderId="3" xfId="0" applyNumberFormat="1" applyFont="1" applyBorder="1" applyAlignment="1"/>
    <xf numFmtId="170" fontId="16" fillId="0" borderId="1" xfId="0" applyNumberFormat="1" applyFont="1" applyBorder="1" applyAlignment="1"/>
    <xf numFmtId="170" fontId="16" fillId="0" borderId="1" xfId="0" applyNumberFormat="1" applyFont="1" applyFill="1" applyBorder="1" applyAlignment="1"/>
    <xf numFmtId="37" fontId="16" fillId="0" borderId="0" xfId="0" applyNumberFormat="1" applyFont="1" applyAlignment="1">
      <alignment horizontal="right"/>
    </xf>
    <xf numFmtId="0" fontId="17" fillId="0" borderId="0" xfId="217" applyFont="1" applyAlignment="1"/>
    <xf numFmtId="0" fontId="16" fillId="0" borderId="0" xfId="217" applyFont="1" applyAlignment="1"/>
    <xf numFmtId="170" fontId="17" fillId="0" borderId="0" xfId="0" applyNumberFormat="1" applyFont="1" applyBorder="1" applyAlignment="1"/>
    <xf numFmtId="170" fontId="16" fillId="0" borderId="0" xfId="0" applyNumberFormat="1" applyFont="1" applyAlignment="1">
      <alignment horizontal="center"/>
    </xf>
    <xf numFmtId="170" fontId="17" fillId="0" borderId="0" xfId="43" applyNumberFormat="1" applyFont="1" applyAlignment="1"/>
    <xf numFmtId="0" fontId="68" fillId="0" borderId="0" xfId="0" applyFont="1" applyAlignment="1"/>
    <xf numFmtId="170" fontId="16" fillId="0" borderId="0" xfId="0" applyNumberFormat="1" applyFont="1" applyBorder="1" applyAlignment="1"/>
    <xf numFmtId="0" fontId="17" fillId="0" borderId="0" xfId="0" applyFont="1" applyFill="1" applyAlignment="1"/>
    <xf numFmtId="43" fontId="16" fillId="0" borderId="7" xfId="1" applyNumberFormat="1" applyFont="1" applyFill="1" applyBorder="1" applyAlignment="1"/>
    <xf numFmtId="37" fontId="17" fillId="0" borderId="0" xfId="22" applyNumberFormat="1" applyFont="1" applyAlignment="1"/>
    <xf numFmtId="0" fontId="18" fillId="0" borderId="0" xfId="22" applyFont="1" applyAlignment="1">
      <alignment horizontal="center"/>
    </xf>
    <xf numFmtId="170" fontId="16" fillId="0" borderId="5" xfId="0" applyNumberFormat="1" applyFont="1" applyBorder="1" applyAlignment="1"/>
    <xf numFmtId="49" fontId="16" fillId="0" borderId="0" xfId="0" applyNumberFormat="1" applyFont="1" applyAlignment="1">
      <alignment horizontal="center"/>
    </xf>
    <xf numFmtId="43" fontId="16" fillId="0" borderId="0" xfId="0" applyNumberFormat="1" applyFont="1" applyAlignment="1"/>
    <xf numFmtId="43" fontId="17" fillId="0" borderId="0" xfId="0" applyNumberFormat="1" applyFont="1" applyAlignment="1"/>
    <xf numFmtId="170" fontId="17" fillId="0" borderId="0" xfId="2" applyNumberFormat="1" applyFont="1" applyFill="1" applyBorder="1" applyAlignment="1">
      <alignment horizontal="right"/>
    </xf>
    <xf numFmtId="170" fontId="16" fillId="0" borderId="3" xfId="0" applyNumberFormat="1" applyFont="1" applyBorder="1" applyAlignment="1"/>
    <xf numFmtId="37" fontId="17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170" fontId="4" fillId="0" borderId="0" xfId="0" applyNumberFormat="1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/>
    <xf numFmtId="0" fontId="9" fillId="0" borderId="0" xfId="0" applyFont="1" applyAlignment="1">
      <alignment horizontal="center"/>
    </xf>
    <xf numFmtId="170" fontId="9" fillId="0" borderId="0" xfId="0" applyNumberFormat="1" applyFont="1" applyAlignment="1">
      <alignment horizontal="center"/>
    </xf>
    <xf numFmtId="170" fontId="4" fillId="0" borderId="0" xfId="43" applyNumberFormat="1" applyFont="1" applyAlignment="1"/>
    <xf numFmtId="0" fontId="0" fillId="0" borderId="0" xfId="0" applyAlignment="1"/>
    <xf numFmtId="0" fontId="10" fillId="0" borderId="0" xfId="0" applyFont="1" applyFill="1" applyAlignment="1"/>
    <xf numFmtId="3" fontId="17" fillId="0" borderId="0" xfId="1" applyNumberFormat="1" applyFont="1" applyFill="1" applyAlignment="1"/>
    <xf numFmtId="0" fontId="23" fillId="0" borderId="0" xfId="0" applyFont="1" applyAlignment="1">
      <alignment horizontal="left"/>
    </xf>
    <xf numFmtId="0" fontId="24" fillId="0" borderId="0" xfId="0" applyFont="1" applyAlignment="1"/>
    <xf numFmtId="0" fontId="18" fillId="0" borderId="0" xfId="0" applyFont="1" applyAlignment="1"/>
    <xf numFmtId="0" fontId="20" fillId="0" borderId="0" xfId="0" applyFont="1" applyAlignment="1"/>
    <xf numFmtId="43" fontId="16" fillId="0" borderId="4" xfId="219" applyNumberFormat="1" applyFont="1" applyFill="1" applyBorder="1" applyAlignment="1">
      <alignment horizontal="right"/>
    </xf>
    <xf numFmtId="170" fontId="16" fillId="0" borderId="4" xfId="219" applyNumberFormat="1" applyFont="1" applyFill="1" applyBorder="1" applyAlignment="1">
      <alignment horizontal="right"/>
    </xf>
    <xf numFmtId="170" fontId="16" fillId="0" borderId="3" xfId="219" applyNumberFormat="1" applyFont="1" applyFill="1" applyBorder="1" applyAlignment="1">
      <alignment horizontal="right"/>
    </xf>
    <xf numFmtId="43" fontId="16" fillId="0" borderId="3" xfId="219" applyNumberFormat="1" applyFont="1" applyFill="1" applyBorder="1" applyAlignment="1">
      <alignment horizontal="right"/>
    </xf>
    <xf numFmtId="169" fontId="17" fillId="0" borderId="0" xfId="1" applyNumberFormat="1" applyFont="1" applyFill="1" applyAlignment="1">
      <alignment horizontal="right"/>
    </xf>
    <xf numFmtId="41" fontId="17" fillId="0" borderId="0" xfId="1" applyNumberFormat="1" applyFont="1" applyFill="1" applyBorder="1" applyAlignment="1">
      <alignment horizontal="right"/>
    </xf>
    <xf numFmtId="41" fontId="17" fillId="0" borderId="0" xfId="2" applyNumberFormat="1" applyFont="1" applyFill="1" applyBorder="1" applyAlignment="1">
      <alignment horizontal="center"/>
    </xf>
    <xf numFmtId="4" fontId="17" fillId="0" borderId="0" xfId="1" applyFont="1" applyFill="1" applyAlignment="1"/>
    <xf numFmtId="169" fontId="17" fillId="0" borderId="0" xfId="1" applyNumberFormat="1" applyFont="1" applyFill="1" applyBorder="1" applyAlignment="1">
      <alignment horizontal="right"/>
    </xf>
    <xf numFmtId="176" fontId="17" fillId="0" borderId="0" xfId="2" applyNumberFormat="1" applyFont="1" applyFill="1" applyBorder="1" applyAlignment="1">
      <alignment horizontal="center"/>
    </xf>
    <xf numFmtId="170" fontId="16" fillId="0" borderId="3" xfId="1" applyNumberFormat="1" applyFont="1" applyFill="1" applyBorder="1" applyAlignment="1">
      <alignment horizontal="right"/>
    </xf>
    <xf numFmtId="176" fontId="16" fillId="0" borderId="0" xfId="2" applyNumberFormat="1" applyFont="1" applyFill="1" applyBorder="1" applyAlignment="1">
      <alignment horizontal="center"/>
    </xf>
    <xf numFmtId="41" fontId="16" fillId="0" borderId="0" xfId="2" applyNumberFormat="1" applyFont="1" applyFill="1" applyBorder="1" applyAlignment="1">
      <alignment horizontal="center"/>
    </xf>
    <xf numFmtId="41" fontId="16" fillId="0" borderId="0" xfId="1" applyNumberFormat="1" applyFont="1" applyFill="1" applyAlignment="1">
      <alignment horizontal="right"/>
    </xf>
    <xf numFmtId="0" fontId="22" fillId="0" borderId="0" xfId="0" applyFont="1" applyAlignment="1"/>
    <xf numFmtId="41" fontId="17" fillId="0" borderId="0" xfId="1" applyNumberFormat="1" applyFont="1" applyFill="1" applyAlignment="1"/>
    <xf numFmtId="43" fontId="17" fillId="0" borderId="0" xfId="1" applyNumberFormat="1" applyFont="1" applyFill="1" applyBorder="1" applyAlignment="1">
      <alignment horizontal="right"/>
    </xf>
    <xf numFmtId="43" fontId="17" fillId="0" borderId="0" xfId="219" applyNumberFormat="1" applyFont="1" applyFill="1" applyAlignment="1">
      <alignment horizontal="right"/>
    </xf>
    <xf numFmtId="170" fontId="17" fillId="0" borderId="3" xfId="219" applyNumberFormat="1" applyFont="1" applyFill="1" applyBorder="1" applyAlignment="1">
      <alignment horizontal="right"/>
    </xf>
    <xf numFmtId="43" fontId="17" fillId="0" borderId="1" xfId="219" applyNumberFormat="1" applyFont="1" applyFill="1" applyBorder="1" applyAlignment="1">
      <alignment horizontal="right"/>
    </xf>
    <xf numFmtId="170" fontId="17" fillId="0" borderId="1" xfId="219" applyNumberFormat="1" applyFont="1" applyFill="1" applyBorder="1" applyAlignment="1">
      <alignment horizontal="right"/>
    </xf>
    <xf numFmtId="43" fontId="16" fillId="0" borderId="2" xfId="219" applyNumberFormat="1" applyFont="1" applyFill="1" applyBorder="1" applyAlignment="1">
      <alignment horizontal="right"/>
    </xf>
    <xf numFmtId="41" fontId="10" fillId="0" borderId="0" xfId="0" applyNumberFormat="1" applyFont="1" applyAlignment="1"/>
    <xf numFmtId="0" fontId="16" fillId="0" borderId="0" xfId="0" applyFont="1" applyAlignment="1">
      <alignment horizontal="right"/>
    </xf>
    <xf numFmtId="0" fontId="21" fillId="0" borderId="0" xfId="0" applyFont="1" applyAlignment="1"/>
    <xf numFmtId="41" fontId="17" fillId="0" borderId="0" xfId="0" applyNumberFormat="1" applyFont="1" applyAlignment="1"/>
    <xf numFmtId="38" fontId="14" fillId="0" borderId="0" xfId="0" applyNumberFormat="1" applyFont="1" applyAlignment="1"/>
    <xf numFmtId="170" fontId="17" fillId="0" borderId="0" xfId="41" applyNumberFormat="1" applyFont="1" applyAlignment="1">
      <alignment horizontal="right"/>
    </xf>
    <xf numFmtId="176" fontId="17" fillId="0" borderId="0" xfId="1" applyNumberFormat="1" applyFont="1" applyFill="1" applyAlignment="1">
      <alignment horizontal="center"/>
    </xf>
    <xf numFmtId="41" fontId="17" fillId="0" borderId="0" xfId="41" applyNumberFormat="1" applyFont="1" applyAlignment="1">
      <alignment horizontal="right"/>
    </xf>
    <xf numFmtId="180" fontId="17" fillId="0" borderId="0" xfId="1" applyNumberFormat="1" applyFont="1" applyFill="1" applyAlignment="1">
      <alignment horizontal="center"/>
    </xf>
    <xf numFmtId="41" fontId="17" fillId="0" borderId="0" xfId="4" applyNumberFormat="1" applyFont="1" applyFill="1" applyAlignment="1"/>
    <xf numFmtId="170" fontId="17" fillId="0" borderId="0" xfId="4" applyNumberFormat="1" applyFont="1" applyFill="1" applyAlignment="1"/>
    <xf numFmtId="170" fontId="17" fillId="0" borderId="0" xfId="2" applyNumberFormat="1" applyFont="1" applyFill="1" applyAlignment="1"/>
    <xf numFmtId="41" fontId="17" fillId="0" borderId="0" xfId="5" applyNumberFormat="1" applyFont="1" applyFill="1" applyBorder="1" applyAlignment="1">
      <alignment horizontal="right"/>
    </xf>
    <xf numFmtId="166" fontId="17" fillId="0" borderId="0" xfId="23" applyNumberFormat="1" applyFont="1" applyAlignment="1"/>
    <xf numFmtId="41" fontId="17" fillId="0" borderId="0" xfId="5" applyNumberFormat="1" applyFont="1" applyFill="1" applyAlignment="1">
      <alignment horizontal="right"/>
    </xf>
    <xf numFmtId="0" fontId="17" fillId="0" borderId="0" xfId="28" applyFont="1" applyAlignment="1"/>
    <xf numFmtId="41" fontId="17" fillId="0" borderId="0" xfId="0" applyNumberFormat="1" applyFont="1" applyAlignment="1">
      <alignment horizontal="right"/>
    </xf>
    <xf numFmtId="170" fontId="17" fillId="0" borderId="0" xfId="1" applyNumberFormat="1" applyFont="1" applyFill="1" applyBorder="1" applyAlignment="1">
      <alignment horizontal="center"/>
    </xf>
    <xf numFmtId="43" fontId="17" fillId="0" borderId="0" xfId="5" applyFont="1" applyFill="1" applyAlignment="1">
      <alignment horizontal="right"/>
    </xf>
    <xf numFmtId="41" fontId="17" fillId="0" borderId="0" xfId="0" applyNumberFormat="1" applyFont="1" applyFill="1" applyAlignment="1">
      <alignment horizontal="right"/>
    </xf>
    <xf numFmtId="180" fontId="17" fillId="0" borderId="3" xfId="1" applyNumberFormat="1" applyFont="1" applyFill="1" applyBorder="1" applyAlignment="1">
      <alignment horizontal="center"/>
    </xf>
    <xf numFmtId="41" fontId="17" fillId="0" borderId="0" xfId="1" applyNumberFormat="1" applyFont="1" applyFill="1" applyAlignment="1">
      <alignment horizontal="center"/>
    </xf>
    <xf numFmtId="41" fontId="17" fillId="0" borderId="3" xfId="4" applyNumberFormat="1" applyFont="1" applyFill="1" applyBorder="1" applyAlignment="1"/>
    <xf numFmtId="37" fontId="17" fillId="0" borderId="0" xfId="23" applyNumberFormat="1" applyFont="1" applyAlignment="1"/>
    <xf numFmtId="0" fontId="16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70" fontId="16" fillId="0" borderId="0" xfId="0" applyNumberFormat="1" applyFont="1" applyAlignment="1">
      <alignment horizontal="left"/>
    </xf>
    <xf numFmtId="170" fontId="16" fillId="0" borderId="0" xfId="0" applyNumberFormat="1" applyFont="1" applyFill="1" applyAlignment="1">
      <alignment horizontal="left"/>
    </xf>
    <xf numFmtId="170" fontId="17" fillId="0" borderId="0" xfId="0" applyNumberFormat="1" applyFont="1" applyAlignment="1">
      <alignment horizontal="left"/>
    </xf>
    <xf numFmtId="170" fontId="17" fillId="0" borderId="0" xfId="0" applyNumberFormat="1" applyFont="1" applyFill="1" applyAlignment="1">
      <alignment horizontal="left"/>
    </xf>
    <xf numFmtId="0" fontId="17" fillId="0" borderId="0" xfId="0" applyFont="1" applyFill="1" applyAlignment="1">
      <alignment horizontal="left"/>
    </xf>
    <xf numFmtId="3" fontId="4" fillId="0" borderId="0" xfId="0" applyNumberFormat="1" applyFont="1" applyAlignment="1">
      <alignment horizontal="left"/>
    </xf>
    <xf numFmtId="0" fontId="0" fillId="0" borderId="0" xfId="0" applyFill="1" applyAlignment="1">
      <alignment horizontal="left"/>
    </xf>
    <xf numFmtId="170" fontId="16" fillId="0" borderId="1" xfId="0" applyNumberFormat="1" applyFont="1" applyBorder="1" applyAlignment="1">
      <alignment horizontal="left"/>
    </xf>
    <xf numFmtId="170" fontId="16" fillId="0" borderId="1" xfId="0" applyNumberFormat="1" applyFont="1" applyFill="1" applyBorder="1" applyAlignment="1">
      <alignment horizontal="left"/>
    </xf>
    <xf numFmtId="170" fontId="17" fillId="0" borderId="3" xfId="0" applyNumberFormat="1" applyFont="1" applyBorder="1" applyAlignment="1">
      <alignment horizontal="left"/>
    </xf>
    <xf numFmtId="170" fontId="17" fillId="0" borderId="3" xfId="0" applyNumberFormat="1" applyFont="1" applyFill="1" applyBorder="1" applyAlignment="1">
      <alignment horizontal="left"/>
    </xf>
    <xf numFmtId="170" fontId="16" fillId="0" borderId="4" xfId="1" applyNumberFormat="1" applyFont="1" applyFill="1" applyBorder="1" applyAlignment="1">
      <alignment horizontal="left"/>
    </xf>
    <xf numFmtId="170" fontId="16" fillId="0" borderId="0" xfId="1" applyNumberFormat="1" applyFont="1" applyFill="1" applyAlignment="1">
      <alignment horizontal="left"/>
    </xf>
    <xf numFmtId="170" fontId="16" fillId="0" borderId="5" xfId="1" applyNumberFormat="1" applyFont="1" applyFill="1" applyBorder="1" applyAlignment="1">
      <alignment horizontal="righ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166" fontId="17" fillId="0" borderId="0" xfId="0" applyNumberFormat="1" applyFont="1" applyAlignment="1">
      <alignment horizontal="left" vertical="center"/>
    </xf>
    <xf numFmtId="4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17" fillId="0" borderId="0" xfId="43" applyFont="1" applyAlignment="1">
      <alignment horizontal="center"/>
    </xf>
    <xf numFmtId="49" fontId="17" fillId="0" borderId="0" xfId="0" quotePrefix="1" applyNumberFormat="1" applyFont="1" applyAlignment="1">
      <alignment horizontal="center"/>
    </xf>
    <xf numFmtId="49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6" fillId="0" borderId="0" xfId="0" quotePrefix="1" applyFont="1" applyAlignment="1">
      <alignment horizontal="left"/>
    </xf>
    <xf numFmtId="0" fontId="17" fillId="0" borderId="6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172" fontId="18" fillId="0" borderId="0" xfId="1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37" fontId="16" fillId="0" borderId="0" xfId="23" applyNumberFormat="1" applyFont="1" applyAlignment="1">
      <alignment horizontal="left"/>
    </xf>
    <xf numFmtId="0" fontId="16" fillId="0" borderId="0" xfId="43" applyFont="1" applyAlignment="1">
      <alignment horizontal="center"/>
    </xf>
    <xf numFmtId="0" fontId="17" fillId="0" borderId="0" xfId="0" applyFont="1" applyAlignment="1">
      <alignment horizontal="left"/>
    </xf>
  </cellXfs>
  <cellStyles count="230">
    <cellStyle name="0,0_x000d__x000a_NA_x000d__x000a_" xfId="45" xr:uid="{00000000-0005-0000-0000-000000000000}"/>
    <cellStyle name="20% - Accent1 2" xfId="55" xr:uid="{00000000-0005-0000-0000-000001000000}"/>
    <cellStyle name="20% - Accent2 2" xfId="56" xr:uid="{00000000-0005-0000-0000-000002000000}"/>
    <cellStyle name="20% - Accent3 2" xfId="57" xr:uid="{00000000-0005-0000-0000-000003000000}"/>
    <cellStyle name="20% - Accent4 2" xfId="58" xr:uid="{00000000-0005-0000-0000-000004000000}"/>
    <cellStyle name="20% - Accent5 2" xfId="59" xr:uid="{00000000-0005-0000-0000-000005000000}"/>
    <cellStyle name="20% - Accent6 2" xfId="60" xr:uid="{00000000-0005-0000-0000-000006000000}"/>
    <cellStyle name="40% - Accent1 2" xfId="61" xr:uid="{00000000-0005-0000-0000-000007000000}"/>
    <cellStyle name="40% - Accent2 2" xfId="62" xr:uid="{00000000-0005-0000-0000-000008000000}"/>
    <cellStyle name="40% - Accent3 2" xfId="63" xr:uid="{00000000-0005-0000-0000-000009000000}"/>
    <cellStyle name="40% - Accent4 2" xfId="64" xr:uid="{00000000-0005-0000-0000-00000A000000}"/>
    <cellStyle name="40% - Accent5 2" xfId="65" xr:uid="{00000000-0005-0000-0000-00000B000000}"/>
    <cellStyle name="40% - Accent6 2" xfId="66" xr:uid="{00000000-0005-0000-0000-00000C000000}"/>
    <cellStyle name="60% - Accent1 2" xfId="67" xr:uid="{00000000-0005-0000-0000-00000D000000}"/>
    <cellStyle name="60% - Accent2 2" xfId="68" xr:uid="{00000000-0005-0000-0000-00000E000000}"/>
    <cellStyle name="60% - Accent3 2" xfId="69" xr:uid="{00000000-0005-0000-0000-00000F000000}"/>
    <cellStyle name="60% - Accent4 2" xfId="70" xr:uid="{00000000-0005-0000-0000-000010000000}"/>
    <cellStyle name="60% - Accent5 2" xfId="71" xr:uid="{00000000-0005-0000-0000-000011000000}"/>
    <cellStyle name="60% - Accent6 2" xfId="72" xr:uid="{00000000-0005-0000-0000-000012000000}"/>
    <cellStyle name="75" xfId="73" xr:uid="{00000000-0005-0000-0000-000013000000}"/>
    <cellStyle name="Accent1 2" xfId="74" xr:uid="{00000000-0005-0000-0000-000014000000}"/>
    <cellStyle name="Accent2 2" xfId="75" xr:uid="{00000000-0005-0000-0000-000015000000}"/>
    <cellStyle name="Accent3 2" xfId="76" xr:uid="{00000000-0005-0000-0000-000016000000}"/>
    <cellStyle name="Accent4 2" xfId="77" xr:uid="{00000000-0005-0000-0000-000017000000}"/>
    <cellStyle name="Accent5 2" xfId="78" xr:uid="{00000000-0005-0000-0000-000018000000}"/>
    <cellStyle name="Accent6 2" xfId="79" xr:uid="{00000000-0005-0000-0000-000019000000}"/>
    <cellStyle name="Bad 2" xfId="80" xr:uid="{00000000-0005-0000-0000-00001A000000}"/>
    <cellStyle name="Calculation 2" xfId="81" xr:uid="{00000000-0005-0000-0000-00001B000000}"/>
    <cellStyle name="Check Cell 2" xfId="82" xr:uid="{00000000-0005-0000-0000-00001C000000}"/>
    <cellStyle name="Comma" xfId="1" builtinId="3"/>
    <cellStyle name="Comma 10" xfId="189" xr:uid="{00000000-0005-0000-0000-00001E000000}"/>
    <cellStyle name="Comma 11" xfId="212" xr:uid="{00000000-0005-0000-0000-00001F000000}"/>
    <cellStyle name="Comma 12" xfId="214" xr:uid="{00000000-0005-0000-0000-000020000000}"/>
    <cellStyle name="Comma 2" xfId="2" xr:uid="{00000000-0005-0000-0000-000021000000}"/>
    <cellStyle name="Comma 2 2" xfId="3" xr:uid="{00000000-0005-0000-0000-000022000000}"/>
    <cellStyle name="Comma 2 2 2" xfId="190" xr:uid="{00000000-0005-0000-0000-000023000000}"/>
    <cellStyle name="Comma 2 2 3" xfId="199" xr:uid="{00000000-0005-0000-0000-000024000000}"/>
    <cellStyle name="Comma 2 2 4" xfId="46" xr:uid="{00000000-0005-0000-0000-000025000000}"/>
    <cellStyle name="Comma 2 3" xfId="83" xr:uid="{00000000-0005-0000-0000-000026000000}"/>
    <cellStyle name="Comma 2 3 2" xfId="204" xr:uid="{00000000-0005-0000-0000-000027000000}"/>
    <cellStyle name="Comma 2 4" xfId="196" xr:uid="{00000000-0005-0000-0000-000028000000}"/>
    <cellStyle name="Comma 3" xfId="4" xr:uid="{00000000-0005-0000-0000-000029000000}"/>
    <cellStyle name="Comma 3 2" xfId="5" xr:uid="{00000000-0005-0000-0000-00002A000000}"/>
    <cellStyle name="Comma 3 3" xfId="208" xr:uid="{00000000-0005-0000-0000-00002B000000}"/>
    <cellStyle name="Comma 3 3 2" xfId="228" xr:uid="{00000000-0005-0000-0000-00002C000000}"/>
    <cellStyle name="Comma 3 4" xfId="47" xr:uid="{00000000-0005-0000-0000-00002D000000}"/>
    <cellStyle name="Comma 4" xfId="6" xr:uid="{00000000-0005-0000-0000-00002E000000}"/>
    <cellStyle name="Comma 4 2" xfId="7" xr:uid="{00000000-0005-0000-0000-00002F000000}"/>
    <cellStyle name="Comma 4 3" xfId="44" xr:uid="{00000000-0005-0000-0000-000030000000}"/>
    <cellStyle name="Comma 4 4" xfId="213" xr:uid="{00000000-0005-0000-0000-000031000000}"/>
    <cellStyle name="Comma 4 5" xfId="48" xr:uid="{00000000-0005-0000-0000-000032000000}"/>
    <cellStyle name="Comma 5" xfId="8" xr:uid="{00000000-0005-0000-0000-000033000000}"/>
    <cellStyle name="Comma 5 2" xfId="188" xr:uid="{00000000-0005-0000-0000-000034000000}"/>
    <cellStyle name="Comma 5 3" xfId="198" xr:uid="{00000000-0005-0000-0000-000035000000}"/>
    <cellStyle name="Comma 5 4" xfId="54" xr:uid="{00000000-0005-0000-0000-000036000000}"/>
    <cellStyle name="Comma 6" xfId="9" xr:uid="{00000000-0005-0000-0000-000037000000}"/>
    <cellStyle name="Comma 6 2" xfId="10" xr:uid="{00000000-0005-0000-0000-000038000000}"/>
    <cellStyle name="Comma 6 3" xfId="84" xr:uid="{00000000-0005-0000-0000-000039000000}"/>
    <cellStyle name="Comma 6 3 2" xfId="221" xr:uid="{00000000-0005-0000-0000-00003A000000}"/>
    <cellStyle name="Comma 7" xfId="85" xr:uid="{00000000-0005-0000-0000-00003B000000}"/>
    <cellStyle name="Comma 7 2" xfId="193" xr:uid="{00000000-0005-0000-0000-00003C000000}"/>
    <cellStyle name="Comma 8" xfId="86" xr:uid="{00000000-0005-0000-0000-00003D000000}"/>
    <cellStyle name="Comma 9" xfId="211" xr:uid="{00000000-0005-0000-0000-00003E000000}"/>
    <cellStyle name="comma zerodec" xfId="11" xr:uid="{00000000-0005-0000-0000-00003F000000}"/>
    <cellStyle name="Credit" xfId="12" xr:uid="{00000000-0005-0000-0000-000040000000}"/>
    <cellStyle name="Credit subtotal" xfId="13" xr:uid="{00000000-0005-0000-0000-000041000000}"/>
    <cellStyle name="Credit Total" xfId="14" xr:uid="{00000000-0005-0000-0000-000042000000}"/>
    <cellStyle name="Currency" xfId="219" builtinId="4"/>
    <cellStyle name="Currency 2" xfId="149" xr:uid="{00000000-0005-0000-0000-000044000000}"/>
    <cellStyle name="Currency1" xfId="15" xr:uid="{00000000-0005-0000-0000-000045000000}"/>
    <cellStyle name="Debit" xfId="16" xr:uid="{00000000-0005-0000-0000-000046000000}"/>
    <cellStyle name="Debit subtotal" xfId="17" xr:uid="{00000000-0005-0000-0000-000047000000}"/>
    <cellStyle name="Debit Total" xfId="18" xr:uid="{00000000-0005-0000-0000-000048000000}"/>
    <cellStyle name="Dollar (zero dec)" xfId="19" xr:uid="{00000000-0005-0000-0000-000049000000}"/>
    <cellStyle name="E&amp;Y House" xfId="87" xr:uid="{00000000-0005-0000-0000-00004A000000}"/>
    <cellStyle name="Explanatory Text 2" xfId="88" xr:uid="{00000000-0005-0000-0000-00004B000000}"/>
    <cellStyle name="Good 2" xfId="89" xr:uid="{00000000-0005-0000-0000-00004C000000}"/>
    <cellStyle name="Grey" xfId="90" xr:uid="{00000000-0005-0000-0000-00004D000000}"/>
    <cellStyle name="Header1" xfId="91" xr:uid="{00000000-0005-0000-0000-00004E000000}"/>
    <cellStyle name="Header2" xfId="92" xr:uid="{00000000-0005-0000-0000-00004F000000}"/>
    <cellStyle name="Heading" xfId="93" xr:uid="{00000000-0005-0000-0000-000050000000}"/>
    <cellStyle name="Heading 1 2" xfId="94" xr:uid="{00000000-0005-0000-0000-000051000000}"/>
    <cellStyle name="Heading 2 2" xfId="95" xr:uid="{00000000-0005-0000-0000-000052000000}"/>
    <cellStyle name="Heading 3 2" xfId="96" xr:uid="{00000000-0005-0000-0000-000053000000}"/>
    <cellStyle name="Heading 4 2" xfId="97" xr:uid="{00000000-0005-0000-0000-000054000000}"/>
    <cellStyle name="Heading 5" xfId="98" xr:uid="{00000000-0005-0000-0000-000055000000}"/>
    <cellStyle name="Input [yellow]" xfId="99" xr:uid="{00000000-0005-0000-0000-000056000000}"/>
    <cellStyle name="Input 2" xfId="100" xr:uid="{00000000-0005-0000-0000-000057000000}"/>
    <cellStyle name="Input 3" xfId="101" xr:uid="{00000000-0005-0000-0000-000058000000}"/>
    <cellStyle name="Input 4" xfId="102" xr:uid="{00000000-0005-0000-0000-000059000000}"/>
    <cellStyle name="Linked Cell 2" xfId="103" xr:uid="{00000000-0005-0000-0000-00005A000000}"/>
    <cellStyle name="Neutral 2" xfId="104" xr:uid="{00000000-0005-0000-0000-00005B000000}"/>
    <cellStyle name="no dec" xfId="20" xr:uid="{00000000-0005-0000-0000-00005C000000}"/>
    <cellStyle name="Normal" xfId="0" builtinId="0"/>
    <cellStyle name="Normal - Style1" xfId="105" xr:uid="{00000000-0005-0000-0000-00005E000000}"/>
    <cellStyle name="Normal - Style1 2" xfId="191" xr:uid="{00000000-0005-0000-0000-00005F000000}"/>
    <cellStyle name="Normal 10" xfId="21" xr:uid="{00000000-0005-0000-0000-000060000000}"/>
    <cellStyle name="Normal 10 2" xfId="22" xr:uid="{00000000-0005-0000-0000-000061000000}"/>
    <cellStyle name="Normal 10 3" xfId="23" xr:uid="{00000000-0005-0000-0000-000062000000}"/>
    <cellStyle name="Normal 10 4" xfId="201" xr:uid="{00000000-0005-0000-0000-000063000000}"/>
    <cellStyle name="Normal 10 5" xfId="106" xr:uid="{00000000-0005-0000-0000-000064000000}"/>
    <cellStyle name="Normal 10 5 2" xfId="222" xr:uid="{00000000-0005-0000-0000-000065000000}"/>
    <cellStyle name="Normal 11" xfId="24" xr:uid="{00000000-0005-0000-0000-000066000000}"/>
    <cellStyle name="Normal 11 2" xfId="25" xr:uid="{00000000-0005-0000-0000-000067000000}"/>
    <cellStyle name="Normal 11 3" xfId="203" xr:uid="{00000000-0005-0000-0000-000068000000}"/>
    <cellStyle name="Normal 11 4" xfId="107" xr:uid="{00000000-0005-0000-0000-000069000000}"/>
    <cellStyle name="Normal 11 4 2" xfId="223" xr:uid="{00000000-0005-0000-0000-00006A000000}"/>
    <cellStyle name="Normal 12" xfId="26" xr:uid="{00000000-0005-0000-0000-00006B000000}"/>
    <cellStyle name="Normal 12 2" xfId="207" xr:uid="{00000000-0005-0000-0000-00006C000000}"/>
    <cellStyle name="Normal 12 2 2" xfId="227" xr:uid="{00000000-0005-0000-0000-00006D000000}"/>
    <cellStyle name="Normal 12 3" xfId="108" xr:uid="{00000000-0005-0000-0000-00006E000000}"/>
    <cellStyle name="Normal 12 4" xfId="220" xr:uid="{00000000-0005-0000-0000-00006F000000}"/>
    <cellStyle name="Normal 13" xfId="109" xr:uid="{00000000-0005-0000-0000-000070000000}"/>
    <cellStyle name="Normal 14" xfId="110" xr:uid="{00000000-0005-0000-0000-000071000000}"/>
    <cellStyle name="Normal 15" xfId="111" xr:uid="{00000000-0005-0000-0000-000072000000}"/>
    <cellStyle name="Normal 16" xfId="146" xr:uid="{00000000-0005-0000-0000-000073000000}"/>
    <cellStyle name="Normal 17" xfId="195" xr:uid="{00000000-0005-0000-0000-000074000000}"/>
    <cellStyle name="Normal 18" xfId="215" xr:uid="{00000000-0005-0000-0000-000075000000}"/>
    <cellStyle name="Normal 19" xfId="216" xr:uid="{00000000-0005-0000-0000-000076000000}"/>
    <cellStyle name="Normal 2" xfId="27" xr:uid="{00000000-0005-0000-0000-000077000000}"/>
    <cellStyle name="Normal 2 2" xfId="28" xr:uid="{00000000-0005-0000-0000-000078000000}"/>
    <cellStyle name="Normal 2 2 2" xfId="200" xr:uid="{00000000-0005-0000-0000-000079000000}"/>
    <cellStyle name="Normal 2 3" xfId="29" xr:uid="{00000000-0005-0000-0000-00007A000000}"/>
    <cellStyle name="Normal 2 3 2" xfId="202" xr:uid="{00000000-0005-0000-0000-00007B000000}"/>
    <cellStyle name="Normal 2 3 3" xfId="112" xr:uid="{00000000-0005-0000-0000-00007C000000}"/>
    <cellStyle name="Normal 2 4" xfId="30" xr:uid="{00000000-0005-0000-0000-00007D000000}"/>
    <cellStyle name="Normal 2 4 2" xfId="205" xr:uid="{00000000-0005-0000-0000-00007E000000}"/>
    <cellStyle name="Normal 2 4 3" xfId="147" xr:uid="{00000000-0005-0000-0000-00007F000000}"/>
    <cellStyle name="Normal 2 5" xfId="206" xr:uid="{00000000-0005-0000-0000-000080000000}"/>
    <cellStyle name="Normal 2 6" xfId="209" xr:uid="{00000000-0005-0000-0000-000081000000}"/>
    <cellStyle name="Normal 2 6 2" xfId="229" xr:uid="{00000000-0005-0000-0000-000082000000}"/>
    <cellStyle name="Normal 2_FNS53Q3-draft181010" xfId="53" xr:uid="{00000000-0005-0000-0000-000083000000}"/>
    <cellStyle name="Normal 3" xfId="31" xr:uid="{00000000-0005-0000-0000-000084000000}"/>
    <cellStyle name="Normal 3 2" xfId="192" xr:uid="{00000000-0005-0000-0000-000085000000}"/>
    <cellStyle name="Normal 3 3" xfId="49" xr:uid="{00000000-0005-0000-0000-000086000000}"/>
    <cellStyle name="Normal 4" xfId="32" xr:uid="{00000000-0005-0000-0000-000087000000}"/>
    <cellStyle name="Normal 4 2" xfId="33" xr:uid="{00000000-0005-0000-0000-000088000000}"/>
    <cellStyle name="Normal 4 3" xfId="50" xr:uid="{00000000-0005-0000-0000-000089000000}"/>
    <cellStyle name="Normal 5" xfId="34" xr:uid="{00000000-0005-0000-0000-00008A000000}"/>
    <cellStyle name="Normal 5 2" xfId="35" xr:uid="{00000000-0005-0000-0000-00008B000000}"/>
    <cellStyle name="Normal 5 2 2" xfId="148" xr:uid="{00000000-0005-0000-0000-00008C000000}"/>
    <cellStyle name="Normal 6" xfId="36" xr:uid="{00000000-0005-0000-0000-00008D000000}"/>
    <cellStyle name="Normal 6 2" xfId="197" xr:uid="{00000000-0005-0000-0000-00008E000000}"/>
    <cellStyle name="Normal 7" xfId="37" xr:uid="{00000000-0005-0000-0000-00008F000000}"/>
    <cellStyle name="Normal 7 2" xfId="38" xr:uid="{00000000-0005-0000-0000-000090000000}"/>
    <cellStyle name="Normal 7 2 2" xfId="39" xr:uid="{00000000-0005-0000-0000-000091000000}"/>
    <cellStyle name="Normal 7 3" xfId="145" xr:uid="{00000000-0005-0000-0000-000092000000}"/>
    <cellStyle name="Normal 7 4" xfId="113" xr:uid="{00000000-0005-0000-0000-000093000000}"/>
    <cellStyle name="Normal 8" xfId="40" xr:uid="{00000000-0005-0000-0000-000094000000}"/>
    <cellStyle name="Normal 8 2" xfId="41" xr:uid="{00000000-0005-0000-0000-000095000000}"/>
    <cellStyle name="Normal 8 3" xfId="114" xr:uid="{00000000-0005-0000-0000-000096000000}"/>
    <cellStyle name="Normal 9" xfId="42" xr:uid="{00000000-0005-0000-0000-000097000000}"/>
    <cellStyle name="Normal 9 2" xfId="194" xr:uid="{00000000-0005-0000-0000-000098000000}"/>
    <cellStyle name="Normal 9 3" xfId="51" xr:uid="{00000000-0005-0000-0000-000099000000}"/>
    <cellStyle name="Normal_ASC05Q3" xfId="43" xr:uid="{00000000-0005-0000-0000-00009A000000}"/>
    <cellStyle name="Normal_Berli - Dec 2002 (Thai)-3" xfId="217" xr:uid="{00000000-0005-0000-0000-00009B000000}"/>
    <cellStyle name="Note 2" xfId="115" xr:uid="{00000000-0005-0000-0000-00009C000000}"/>
    <cellStyle name="Output 2" xfId="116" xr:uid="{00000000-0005-0000-0000-00009D000000}"/>
    <cellStyle name="Output Amounts" xfId="117" xr:uid="{00000000-0005-0000-0000-00009E000000}"/>
    <cellStyle name="Percent" xfId="218" builtinId="5"/>
    <cellStyle name="Percent (0)" xfId="118" xr:uid="{00000000-0005-0000-0000-0000A0000000}"/>
    <cellStyle name="Percent [2]" xfId="119" xr:uid="{00000000-0005-0000-0000-0000A1000000}"/>
    <cellStyle name="Percent [2] 2" xfId="120" xr:uid="{00000000-0005-0000-0000-0000A2000000}"/>
    <cellStyle name="Percent 2" xfId="52" xr:uid="{00000000-0005-0000-0000-0000A3000000}"/>
    <cellStyle name="Percent 2 2" xfId="210" xr:uid="{00000000-0005-0000-0000-0000A4000000}"/>
    <cellStyle name="Percent 3" xfId="121" xr:uid="{00000000-0005-0000-0000-0000A5000000}"/>
    <cellStyle name="Percent 4" xfId="122" xr:uid="{00000000-0005-0000-0000-0000A6000000}"/>
    <cellStyle name="Percent 5" xfId="123" xr:uid="{00000000-0005-0000-0000-0000A7000000}"/>
    <cellStyle name="Percent 6" xfId="124" xr:uid="{00000000-0005-0000-0000-0000A8000000}"/>
    <cellStyle name="Percent 7" xfId="125" xr:uid="{00000000-0005-0000-0000-0000A9000000}"/>
    <cellStyle name="Percent 7 2" xfId="224" xr:uid="{00000000-0005-0000-0000-0000AA000000}"/>
    <cellStyle name="Percent 8" xfId="126" xr:uid="{00000000-0005-0000-0000-0000AB000000}"/>
    <cellStyle name="Percent 8 2" xfId="225" xr:uid="{00000000-0005-0000-0000-0000AC000000}"/>
    <cellStyle name="Percent 9" xfId="127" xr:uid="{00000000-0005-0000-0000-0000AD000000}"/>
    <cellStyle name="Percent 9 2" xfId="226" xr:uid="{00000000-0005-0000-0000-0000AE000000}"/>
    <cellStyle name="Quantity" xfId="128" xr:uid="{00000000-0005-0000-0000-0000AF000000}"/>
    <cellStyle name="Quantity 2" xfId="129" xr:uid="{00000000-0005-0000-0000-0000B0000000}"/>
    <cellStyle name="Quantity_Note FFM template" xfId="130" xr:uid="{00000000-0005-0000-0000-0000B1000000}"/>
    <cellStyle name="SAPBEXaggData" xfId="150" xr:uid="{00000000-0005-0000-0000-0000B2000000}"/>
    <cellStyle name="SAPBEXaggDataEmph" xfId="151" xr:uid="{00000000-0005-0000-0000-0000B3000000}"/>
    <cellStyle name="SAPBEXaggItem" xfId="152" xr:uid="{00000000-0005-0000-0000-0000B4000000}"/>
    <cellStyle name="SAPBEXaggItemX" xfId="153" xr:uid="{00000000-0005-0000-0000-0000B5000000}"/>
    <cellStyle name="SAPBEXchaText" xfId="154" xr:uid="{00000000-0005-0000-0000-0000B6000000}"/>
    <cellStyle name="SAPBEXexcBad7" xfId="155" xr:uid="{00000000-0005-0000-0000-0000B7000000}"/>
    <cellStyle name="SAPBEXexcBad8" xfId="156" xr:uid="{00000000-0005-0000-0000-0000B8000000}"/>
    <cellStyle name="SAPBEXexcBad9" xfId="157" xr:uid="{00000000-0005-0000-0000-0000B9000000}"/>
    <cellStyle name="SAPBEXexcCritical4" xfId="158" xr:uid="{00000000-0005-0000-0000-0000BA000000}"/>
    <cellStyle name="SAPBEXexcCritical5" xfId="159" xr:uid="{00000000-0005-0000-0000-0000BB000000}"/>
    <cellStyle name="SAPBEXexcCritical6" xfId="160" xr:uid="{00000000-0005-0000-0000-0000BC000000}"/>
    <cellStyle name="SAPBEXexcGood1" xfId="161" xr:uid="{00000000-0005-0000-0000-0000BD000000}"/>
    <cellStyle name="SAPBEXexcGood2" xfId="162" xr:uid="{00000000-0005-0000-0000-0000BE000000}"/>
    <cellStyle name="SAPBEXexcGood3" xfId="163" xr:uid="{00000000-0005-0000-0000-0000BF000000}"/>
    <cellStyle name="SAPBEXfilterDrill" xfId="164" xr:uid="{00000000-0005-0000-0000-0000C0000000}"/>
    <cellStyle name="SAPBEXfilterItem" xfId="165" xr:uid="{00000000-0005-0000-0000-0000C1000000}"/>
    <cellStyle name="SAPBEXfilterText" xfId="166" xr:uid="{00000000-0005-0000-0000-0000C2000000}"/>
    <cellStyle name="SAPBEXformats" xfId="167" xr:uid="{00000000-0005-0000-0000-0000C3000000}"/>
    <cellStyle name="SAPBEXheaderItem" xfId="168" xr:uid="{00000000-0005-0000-0000-0000C4000000}"/>
    <cellStyle name="SAPBEXheaderText" xfId="169" xr:uid="{00000000-0005-0000-0000-0000C5000000}"/>
    <cellStyle name="SAPBEXHLevel0" xfId="170" xr:uid="{00000000-0005-0000-0000-0000C6000000}"/>
    <cellStyle name="SAPBEXHLevel0X" xfId="171" xr:uid="{00000000-0005-0000-0000-0000C7000000}"/>
    <cellStyle name="SAPBEXHLevel1" xfId="172" xr:uid="{00000000-0005-0000-0000-0000C8000000}"/>
    <cellStyle name="SAPBEXHLevel1X" xfId="173" xr:uid="{00000000-0005-0000-0000-0000C9000000}"/>
    <cellStyle name="SAPBEXHLevel2" xfId="174" xr:uid="{00000000-0005-0000-0000-0000CA000000}"/>
    <cellStyle name="SAPBEXHLevel2X" xfId="175" xr:uid="{00000000-0005-0000-0000-0000CB000000}"/>
    <cellStyle name="SAPBEXHLevel3" xfId="176" xr:uid="{00000000-0005-0000-0000-0000CC000000}"/>
    <cellStyle name="SAPBEXHLevel3X" xfId="177" xr:uid="{00000000-0005-0000-0000-0000CD000000}"/>
    <cellStyle name="SAPBEXresData" xfId="178" xr:uid="{00000000-0005-0000-0000-0000CE000000}"/>
    <cellStyle name="SAPBEXresDataEmph" xfId="179" xr:uid="{00000000-0005-0000-0000-0000CF000000}"/>
    <cellStyle name="SAPBEXresItem" xfId="180" xr:uid="{00000000-0005-0000-0000-0000D0000000}"/>
    <cellStyle name="SAPBEXresItemX" xfId="181" xr:uid="{00000000-0005-0000-0000-0000D1000000}"/>
    <cellStyle name="SAPBEXstdData" xfId="182" xr:uid="{00000000-0005-0000-0000-0000D2000000}"/>
    <cellStyle name="SAPBEXstdDataEmph" xfId="183" xr:uid="{00000000-0005-0000-0000-0000D3000000}"/>
    <cellStyle name="SAPBEXstdItem" xfId="184" xr:uid="{00000000-0005-0000-0000-0000D4000000}"/>
    <cellStyle name="SAPBEXstdItemX" xfId="185" xr:uid="{00000000-0005-0000-0000-0000D5000000}"/>
    <cellStyle name="SAPBEXtitle" xfId="186" xr:uid="{00000000-0005-0000-0000-0000D6000000}"/>
    <cellStyle name="SAPBEXundefined" xfId="187" xr:uid="{00000000-0005-0000-0000-0000D7000000}"/>
    <cellStyle name="Tickmark" xfId="131" xr:uid="{00000000-0005-0000-0000-0000D8000000}"/>
    <cellStyle name="Title 2" xfId="132" xr:uid="{00000000-0005-0000-0000-0000D9000000}"/>
    <cellStyle name="Total 2" xfId="133" xr:uid="{00000000-0005-0000-0000-0000DA000000}"/>
    <cellStyle name="Warning Text 2" xfId="134" xr:uid="{00000000-0005-0000-0000-0000DB000000}"/>
    <cellStyle name="เครื่องหมายจุลภาค_U3" xfId="135" xr:uid="{00000000-0005-0000-0000-0000DC000000}"/>
    <cellStyle name="เชื่อมโยงหลายมิติ" xfId="136" xr:uid="{00000000-0005-0000-0000-0000DD000000}"/>
    <cellStyle name="ตามการเชื่อมโยงหลายมิติ" xfId="137" xr:uid="{00000000-0005-0000-0000-0000DE000000}"/>
    <cellStyle name="น้บะภฒ_95" xfId="138" xr:uid="{00000000-0005-0000-0000-0000DF000000}"/>
    <cellStyle name="ปกติ_2002_TSC_Lead_31.12.2002_Update" xfId="139" xr:uid="{00000000-0005-0000-0000-0000E0000000}"/>
    <cellStyle name="ฤธถ [0]_95" xfId="140" xr:uid="{00000000-0005-0000-0000-0000E1000000}"/>
    <cellStyle name="ฤธถ_95" xfId="141" xr:uid="{00000000-0005-0000-0000-0000E2000000}"/>
    <cellStyle name="ล๋ศญ [0]_95" xfId="142" xr:uid="{00000000-0005-0000-0000-0000E3000000}"/>
    <cellStyle name="ล๋ศญ_95" xfId="143" xr:uid="{00000000-0005-0000-0000-0000E4000000}"/>
    <cellStyle name="วฅมุ_4ฟ๙ฝวภ๛" xfId="144" xr:uid="{00000000-0005-0000-0000-0000E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13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8.125" defaultRowHeight="19.8"/>
  <sheetData/>
  <customSheetViews>
    <customSheetView guid="{A82D49EB-A25D-4520-9E5A-28478E33FF16}" state="hidden">
      <pageMargins left="0" right="0" top="0" bottom="0" header="0" footer="0"/>
      <printOptions gridLines="1"/>
      <pageSetup paperSize="9" orientation="portrait" r:id="rId1"/>
      <headerFooter alignWithMargins="0">
        <oddHeader>&amp;A</oddHeader>
        <oddFooter>Page &amp;P</oddFooter>
      </headerFooter>
    </customSheetView>
    <customSheetView guid="{777C3DCA-DB29-4D4A-B955-242E20546123}" state="hidden">
      <pageMargins left="0" right="0" top="0" bottom="0" header="0" footer="0"/>
      <printOptions gridLines="1"/>
      <pageSetup paperSize="9" orientation="portrait" r:id="rId2"/>
      <headerFooter alignWithMargins="0">
        <oddHeader>&amp;A</oddHeader>
        <oddFooter>Page &amp;P</oddFooter>
      </headerFooter>
    </customSheetView>
    <customSheetView guid="{BEF176AB-5F77-4CE8-B3EC-B5F59335502B}" state="hidden">
      <pageMargins left="0" right="0" top="0" bottom="0" header="0" footer="0"/>
      <printOptions gridLines="1"/>
      <pageSetup paperSize="9" orientation="portrait" r:id="rId3"/>
      <headerFooter alignWithMargins="0">
        <oddHeader>&amp;A</oddHeader>
        <oddFooter>Page &amp;P</oddFooter>
      </headerFooter>
    </customSheetView>
    <customSheetView guid="{023D5389-0C50-47D1-A88C-CC8DB0B04D83}" state="hidden">
      <pageMargins left="0" right="0" top="0" bottom="0" header="0" footer="0"/>
      <printOptions gridLines="1"/>
      <pageSetup paperSize="9" orientation="portrait" r:id="rId4"/>
      <headerFooter alignWithMargins="0">
        <oddHeader>&amp;A</oddHeader>
        <oddFooter>Page &amp;P</oddFooter>
      </headerFooter>
    </customSheetView>
    <customSheetView guid="{389C49A3-3074-4B57-9936-4A93891C35E1}" state="hidden">
      <pageMargins left="0" right="0" top="0" bottom="0" header="0" footer="0"/>
      <printOptions gridLines="1"/>
      <pageSetup paperSize="9" orientation="portrait" r:id="rId5"/>
      <headerFooter alignWithMargins="0">
        <oddHeader>&amp;A</oddHeader>
        <oddFooter>Page &amp;P</oddFooter>
      </headerFooter>
    </customSheetView>
    <customSheetView guid="{A4695C2D-4B51-4EDA-A343-D1C23B45E9CF}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14F2CB60-0B6E-4A74-B9D9-FA75EECB80F8}" showPageBreaks="1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71F08C2D-A392-4E43-8C71-7A0315E603E3}" showPageBreaks="1" state="hidden" showRuler="0">
      <pageMargins left="0" right="0" top="0" bottom="0" header="0" footer="0"/>
      <printOptions gridLines="1"/>
      <pageSetup paperSize="9" orientation="portrait" r:id="rId6"/>
      <headerFooter alignWithMargins="0">
        <oddHeader>&amp;A</oddHeader>
        <oddFooter>Page &amp;P</oddFooter>
      </headerFooter>
    </customSheetView>
    <customSheetView guid="{6D8DA1E2-E683-4EF8-8323-F59E6D53EF58}" state="hidden">
      <pageMargins left="0" right="0" top="0" bottom="0" header="0" footer="0"/>
      <printOptions gridLines="1"/>
      <pageSetup paperSize="9" orientation="portrait" r:id="rId7"/>
      <headerFooter alignWithMargins="0">
        <oddHeader>&amp;A</oddHeader>
        <oddFooter>Page &amp;P</oddFooter>
      </headerFooter>
    </customSheetView>
    <customSheetView guid="{B1903EBB-F2B2-482F-8522-EFC6A62EFE29}" state="hidden">
      <pageMargins left="0" right="0" top="0" bottom="0" header="0" footer="0"/>
      <printOptions gridLines="1"/>
      <pageSetup paperSize="9" orientation="portrait" r:id="rId8"/>
      <headerFooter alignWithMargins="0">
        <oddHeader>&amp;A</oddHeader>
        <oddFooter>Page &amp;P</oddFooter>
      </headerFooter>
    </customSheetView>
    <customSheetView guid="{88D99024-9974-4C2C-AD31-DE47EDB57561}" state="hidden" showRuler="0">
      <pageMargins left="0" right="0" top="0" bottom="0" header="0" footer="0"/>
      <printOptions gridLines="1"/>
      <pageSetup paperSize="9" orientation="portrait" r:id="rId9"/>
      <headerFooter alignWithMargins="0">
        <oddHeader>&amp;A</oddHeader>
        <oddFooter>Page &amp;P</oddFooter>
      </headerFooter>
    </customSheetView>
    <customSheetView guid="{E2C5A292-1F08-4011-B7CD-B2C1CB9ECC1B}" state="hidden" showRuler="0">
      <pageMargins left="0" right="0" top="0" bottom="0" header="0" footer="0"/>
      <printOptions gridLines="1"/>
      <pageSetup paperSize="9" orientation="portrait" r:id="rId10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paperSize="9" orientation="portrait" r:id="rId1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22"/>
  <sheetViews>
    <sheetView view="pageBreakPreview" topLeftCell="A65" zoomScale="90" zoomScaleNormal="55" zoomScaleSheetLayoutView="90" workbookViewId="0">
      <selection activeCell="J70" sqref="J70"/>
    </sheetView>
  </sheetViews>
  <sheetFormatPr defaultColWidth="9.375" defaultRowHeight="21.6" customHeight="1"/>
  <cols>
    <col min="1" max="1" width="66.625" style="148" customWidth="1"/>
    <col min="2" max="2" width="9.75" style="48" customWidth="1"/>
    <col min="3" max="3" width="1.125" style="48" customWidth="1"/>
    <col min="4" max="4" width="14.375" style="148" customWidth="1"/>
    <col min="5" max="5" width="1.125" style="148" customWidth="1"/>
    <col min="6" max="6" width="14.375" style="148" customWidth="1"/>
    <col min="7" max="7" width="1.125" style="148" customWidth="1"/>
    <col min="8" max="8" width="14.375" style="148" customWidth="1"/>
    <col min="9" max="9" width="1.125" style="148" customWidth="1"/>
    <col min="10" max="10" width="14.375" style="148" customWidth="1"/>
    <col min="11" max="11" width="11.375" style="148" customWidth="1"/>
    <col min="12" max="12" width="11.625" style="1" bestFit="1" customWidth="1"/>
    <col min="13" max="16384" width="9.375" style="148"/>
  </cols>
  <sheetData>
    <row r="1" spans="1:13" ht="20.85" customHeight="1">
      <c r="A1" s="173" t="s">
        <v>0</v>
      </c>
      <c r="B1" s="29"/>
      <c r="C1" s="29"/>
      <c r="D1" s="93"/>
      <c r="E1" s="93"/>
      <c r="F1" s="93"/>
      <c r="G1" s="93"/>
      <c r="H1" s="93"/>
      <c r="I1" s="93"/>
      <c r="J1" s="93"/>
    </row>
    <row r="2" spans="1:13" ht="20.85" customHeight="1">
      <c r="A2" s="302" t="s">
        <v>1</v>
      </c>
      <c r="B2" s="302"/>
      <c r="C2" s="302"/>
      <c r="D2" s="302"/>
      <c r="E2" s="302"/>
      <c r="F2" s="302"/>
      <c r="G2" s="302"/>
      <c r="H2" s="302"/>
      <c r="I2" s="302"/>
      <c r="J2" s="302"/>
    </row>
    <row r="3" spans="1:13" ht="20.85" customHeight="1">
      <c r="A3" s="173"/>
      <c r="B3" s="29"/>
      <c r="C3" s="29"/>
      <c r="D3" s="303"/>
      <c r="E3" s="303"/>
      <c r="F3" s="303"/>
      <c r="G3" s="173"/>
      <c r="H3" s="303"/>
      <c r="I3" s="303"/>
      <c r="J3" s="303"/>
    </row>
    <row r="4" spans="1:13" ht="20.85" customHeight="1">
      <c r="A4" s="54"/>
      <c r="B4" s="29"/>
      <c r="C4" s="29"/>
      <c r="D4" s="303" t="s">
        <v>2</v>
      </c>
      <c r="E4" s="303"/>
      <c r="F4" s="303"/>
      <c r="G4" s="187"/>
      <c r="H4" s="303" t="s">
        <v>3</v>
      </c>
      <c r="I4" s="303"/>
      <c r="J4" s="303"/>
    </row>
    <row r="5" spans="1:13" s="149" customFormat="1" ht="20.85" customHeight="1">
      <c r="A5" s="54"/>
      <c r="B5" s="29"/>
      <c r="C5" s="29"/>
      <c r="D5" s="303" t="s">
        <v>4</v>
      </c>
      <c r="E5" s="303"/>
      <c r="F5" s="303"/>
      <c r="G5" s="187"/>
      <c r="H5" s="304" t="s">
        <v>4</v>
      </c>
      <c r="I5" s="304"/>
      <c r="J5" s="304"/>
      <c r="L5" s="2"/>
    </row>
    <row r="6" spans="1:13" s="149" customFormat="1" ht="20.85" customHeight="1">
      <c r="A6" s="54"/>
      <c r="B6" s="29"/>
      <c r="C6" s="29"/>
      <c r="D6" s="138" t="s">
        <v>240</v>
      </c>
      <c r="E6" s="189"/>
      <c r="F6" s="189" t="s">
        <v>5</v>
      </c>
      <c r="G6" s="189"/>
      <c r="H6" s="138" t="s">
        <v>240</v>
      </c>
      <c r="I6" s="189"/>
      <c r="J6" s="189" t="s">
        <v>5</v>
      </c>
      <c r="L6" s="2"/>
    </row>
    <row r="7" spans="1:13" s="149" customFormat="1" ht="20.85" customHeight="1">
      <c r="A7" s="54"/>
      <c r="B7" s="29" t="s">
        <v>6</v>
      </c>
      <c r="C7" s="29"/>
      <c r="D7" s="189">
        <v>2024</v>
      </c>
      <c r="E7" s="189"/>
      <c r="F7" s="189">
        <v>2023</v>
      </c>
      <c r="G7" s="189"/>
      <c r="H7" s="189">
        <v>2024</v>
      </c>
      <c r="I7" s="189"/>
      <c r="J7" s="189">
        <v>2023</v>
      </c>
      <c r="L7" s="2"/>
    </row>
    <row r="8" spans="1:13" s="149" customFormat="1" ht="20.85" customHeight="1">
      <c r="A8" s="54" t="s">
        <v>7</v>
      </c>
      <c r="B8" s="173"/>
      <c r="C8" s="29"/>
      <c r="D8" s="189" t="s">
        <v>8</v>
      </c>
      <c r="E8" s="189"/>
      <c r="F8" s="189" t="s">
        <v>208</v>
      </c>
      <c r="G8" s="189"/>
      <c r="H8" s="189" t="s">
        <v>8</v>
      </c>
      <c r="I8" s="189"/>
      <c r="J8" s="189"/>
      <c r="L8" s="2"/>
      <c r="M8" s="170"/>
    </row>
    <row r="9" spans="1:13" s="149" customFormat="1" ht="20.85" customHeight="1">
      <c r="A9" s="54" t="s">
        <v>9</v>
      </c>
      <c r="B9" s="29"/>
      <c r="C9" s="29"/>
      <c r="D9" s="307" t="s">
        <v>10</v>
      </c>
      <c r="E9" s="307"/>
      <c r="F9" s="307"/>
      <c r="G9" s="307"/>
      <c r="H9" s="307"/>
      <c r="I9" s="307"/>
      <c r="J9" s="307"/>
      <c r="L9" s="2"/>
    </row>
    <row r="10" spans="1:13" ht="20.85" customHeight="1">
      <c r="A10" s="55" t="s">
        <v>11</v>
      </c>
      <c r="B10" s="29"/>
      <c r="C10" s="29"/>
      <c r="D10" s="6"/>
      <c r="E10" s="28"/>
      <c r="F10" s="6"/>
      <c r="G10" s="28"/>
      <c r="H10" s="7"/>
      <c r="I10" s="28"/>
      <c r="J10" s="6"/>
    </row>
    <row r="11" spans="1:13" ht="20.85" customHeight="1">
      <c r="A11" s="28" t="s">
        <v>12</v>
      </c>
      <c r="B11" s="29"/>
      <c r="C11" s="29"/>
      <c r="D11" s="215">
        <v>50174</v>
      </c>
      <c r="E11" s="21"/>
      <c r="F11" s="21">
        <v>261202</v>
      </c>
      <c r="G11" s="21"/>
      <c r="H11" s="21">
        <v>4254</v>
      </c>
      <c r="I11" s="21"/>
      <c r="J11" s="21">
        <v>6115</v>
      </c>
      <c r="K11" s="58"/>
    </row>
    <row r="12" spans="1:13" ht="20.85" customHeight="1">
      <c r="A12" s="28" t="s">
        <v>13</v>
      </c>
      <c r="B12" s="216">
        <v>3</v>
      </c>
      <c r="C12" s="29"/>
      <c r="D12" s="21">
        <v>0</v>
      </c>
      <c r="E12" s="21"/>
      <c r="F12" s="21">
        <v>0</v>
      </c>
      <c r="G12" s="21"/>
      <c r="H12" s="21">
        <v>2054</v>
      </c>
      <c r="I12" s="21"/>
      <c r="J12" s="21">
        <v>1670</v>
      </c>
      <c r="K12" s="58"/>
    </row>
    <row r="13" spans="1:13" ht="20.85" customHeight="1">
      <c r="A13" s="28" t="s">
        <v>14</v>
      </c>
      <c r="B13" s="216">
        <v>3</v>
      </c>
      <c r="C13" s="29"/>
      <c r="D13" s="21">
        <v>910423</v>
      </c>
      <c r="E13" s="21"/>
      <c r="F13" s="21">
        <v>882984</v>
      </c>
      <c r="G13" s="21"/>
      <c r="H13" s="21">
        <v>70206</v>
      </c>
      <c r="I13" s="21"/>
      <c r="J13" s="21">
        <v>36021</v>
      </c>
      <c r="K13" s="58"/>
    </row>
    <row r="14" spans="1:13" ht="20.85" customHeight="1">
      <c r="A14" s="28" t="s">
        <v>15</v>
      </c>
      <c r="B14" s="216"/>
      <c r="C14" s="29"/>
      <c r="D14" s="21">
        <v>204948</v>
      </c>
      <c r="E14" s="21"/>
      <c r="F14" s="21">
        <v>155939</v>
      </c>
      <c r="G14" s="21"/>
      <c r="H14" s="21">
        <v>0</v>
      </c>
      <c r="I14" s="21"/>
      <c r="J14" s="21">
        <v>0</v>
      </c>
      <c r="K14" s="58"/>
    </row>
    <row r="15" spans="1:13" ht="20.85" customHeight="1">
      <c r="A15" s="28" t="s">
        <v>16</v>
      </c>
      <c r="B15" s="216">
        <v>3</v>
      </c>
      <c r="C15" s="29"/>
      <c r="D15" s="21">
        <v>557</v>
      </c>
      <c r="E15" s="21"/>
      <c r="F15" s="21">
        <v>241</v>
      </c>
      <c r="G15" s="21"/>
      <c r="H15" s="21">
        <v>0</v>
      </c>
      <c r="I15" s="21"/>
      <c r="J15" s="21">
        <v>0</v>
      </c>
      <c r="K15" s="58"/>
    </row>
    <row r="16" spans="1:13" ht="20.85" customHeight="1">
      <c r="A16" s="28" t="s">
        <v>17</v>
      </c>
      <c r="B16" s="216">
        <v>3</v>
      </c>
      <c r="C16" s="29"/>
      <c r="D16" s="140">
        <v>959360</v>
      </c>
      <c r="E16" s="147"/>
      <c r="F16" s="140">
        <v>757000</v>
      </c>
      <c r="G16" s="147"/>
      <c r="H16" s="18">
        <v>1954654</v>
      </c>
      <c r="I16" s="147"/>
      <c r="J16" s="18">
        <v>525000</v>
      </c>
      <c r="K16" s="58"/>
    </row>
    <row r="17" spans="1:11" ht="20.85" customHeight="1">
      <c r="A17" s="28" t="s">
        <v>18</v>
      </c>
      <c r="B17" s="216">
        <v>4</v>
      </c>
      <c r="C17" s="29"/>
      <c r="D17" s="19">
        <v>130000</v>
      </c>
      <c r="E17" s="147"/>
      <c r="F17" s="19">
        <v>130000</v>
      </c>
      <c r="G17" s="147"/>
      <c r="H17" s="20">
        <v>70000</v>
      </c>
      <c r="I17" s="147"/>
      <c r="J17" s="20">
        <v>70000</v>
      </c>
      <c r="K17" s="58"/>
    </row>
    <row r="18" spans="1:11" ht="20.85" customHeight="1">
      <c r="A18" s="28" t="s">
        <v>263</v>
      </c>
      <c r="B18" s="216">
        <v>3</v>
      </c>
      <c r="C18" s="29"/>
      <c r="D18" s="19">
        <v>0</v>
      </c>
      <c r="E18" s="147"/>
      <c r="F18" s="19">
        <v>0</v>
      </c>
      <c r="G18" s="147"/>
      <c r="H18" s="20">
        <v>64350</v>
      </c>
      <c r="I18" s="147"/>
      <c r="J18" s="20">
        <v>0</v>
      </c>
      <c r="K18" s="58"/>
    </row>
    <row r="19" spans="1:11" ht="20.85" customHeight="1">
      <c r="A19" s="28" t="s">
        <v>19</v>
      </c>
      <c r="B19" s="216">
        <v>5</v>
      </c>
      <c r="C19" s="29"/>
      <c r="D19" s="19">
        <v>2055500</v>
      </c>
      <c r="E19" s="147"/>
      <c r="F19" s="19">
        <v>2292760</v>
      </c>
      <c r="G19" s="147"/>
      <c r="H19" s="20">
        <v>0</v>
      </c>
      <c r="I19" s="147"/>
      <c r="J19" s="20">
        <v>0</v>
      </c>
      <c r="K19" s="58"/>
    </row>
    <row r="20" spans="1:11" ht="20.85" customHeight="1">
      <c r="A20" s="28" t="s">
        <v>20</v>
      </c>
      <c r="B20" s="216"/>
      <c r="C20" s="29"/>
      <c r="D20" s="19">
        <v>10897</v>
      </c>
      <c r="E20" s="147"/>
      <c r="F20" s="19">
        <v>8756</v>
      </c>
      <c r="G20" s="147"/>
      <c r="H20" s="20">
        <v>0</v>
      </c>
      <c r="I20" s="147"/>
      <c r="J20" s="20">
        <v>0</v>
      </c>
      <c r="K20" s="58"/>
    </row>
    <row r="21" spans="1:11" ht="20.85" customHeight="1">
      <c r="A21" s="28" t="s">
        <v>21</v>
      </c>
      <c r="B21" s="29" t="s">
        <v>225</v>
      </c>
      <c r="C21" s="29"/>
      <c r="D21" s="21">
        <v>62967</v>
      </c>
      <c r="E21" s="21"/>
      <c r="F21" s="21">
        <v>503472</v>
      </c>
      <c r="G21" s="21"/>
      <c r="H21" s="20">
        <v>62967</v>
      </c>
      <c r="I21" s="21"/>
      <c r="J21" s="21">
        <v>165022</v>
      </c>
      <c r="K21" s="58"/>
    </row>
    <row r="22" spans="1:11" ht="20.85" customHeight="1">
      <c r="A22" s="28" t="s">
        <v>22</v>
      </c>
      <c r="B22" s="29">
        <v>3</v>
      </c>
      <c r="C22" s="29"/>
      <c r="D22" s="21">
        <v>0</v>
      </c>
      <c r="E22" s="21"/>
      <c r="F22" s="21">
        <v>0</v>
      </c>
      <c r="G22" s="21"/>
      <c r="H22" s="20">
        <v>0</v>
      </c>
      <c r="I22" s="21"/>
      <c r="J22" s="21">
        <v>430000</v>
      </c>
      <c r="K22" s="58"/>
    </row>
    <row r="23" spans="1:11" ht="20.85" customHeight="1">
      <c r="A23" s="28" t="s">
        <v>23</v>
      </c>
      <c r="B23" s="29"/>
      <c r="C23" s="29"/>
      <c r="D23" s="22">
        <v>256821</v>
      </c>
      <c r="E23" s="147"/>
      <c r="F23" s="22">
        <v>194246</v>
      </c>
      <c r="G23" s="147"/>
      <c r="H23" s="23">
        <v>22006</v>
      </c>
      <c r="I23" s="147"/>
      <c r="J23" s="23">
        <v>20980</v>
      </c>
      <c r="K23" s="58"/>
    </row>
    <row r="24" spans="1:11" ht="20.85" customHeight="1">
      <c r="A24" s="54" t="s">
        <v>24</v>
      </c>
      <c r="B24" s="29"/>
      <c r="C24" s="29"/>
      <c r="D24" s="196">
        <f>SUM(D11:D23)</f>
        <v>4641647</v>
      </c>
      <c r="E24" s="32"/>
      <c r="F24" s="196">
        <f>SUM(F11:F23)</f>
        <v>5186600</v>
      </c>
      <c r="G24" s="32"/>
      <c r="H24" s="196">
        <f>SUM(H11:H23)</f>
        <v>2250491</v>
      </c>
      <c r="I24" s="151"/>
      <c r="J24" s="196">
        <f>SUM(J11:J23)</f>
        <v>1254808</v>
      </c>
      <c r="K24" s="58"/>
    </row>
    <row r="25" spans="1:11" ht="20.85" customHeight="1">
      <c r="A25" s="28"/>
      <c r="B25" s="29"/>
      <c r="C25" s="29"/>
      <c r="D25" s="147"/>
      <c r="E25" s="147"/>
      <c r="F25" s="147"/>
      <c r="G25" s="147"/>
      <c r="H25" s="20"/>
      <c r="I25" s="147"/>
      <c r="J25" s="20"/>
    </row>
    <row r="26" spans="1:11" ht="20.85" customHeight="1">
      <c r="A26" s="55" t="s">
        <v>25</v>
      </c>
      <c r="B26" s="29"/>
      <c r="C26" s="29"/>
      <c r="D26" s="147"/>
      <c r="E26" s="147"/>
      <c r="F26" s="147"/>
      <c r="G26" s="147"/>
      <c r="H26" s="20"/>
      <c r="I26" s="147"/>
      <c r="J26" s="20"/>
    </row>
    <row r="27" spans="1:11" ht="20.85" customHeight="1">
      <c r="A27" s="28" t="s">
        <v>26</v>
      </c>
      <c r="B27" s="29"/>
      <c r="C27" s="29"/>
      <c r="D27" s="147">
        <v>93792</v>
      </c>
      <c r="E27" s="147"/>
      <c r="F27" s="147">
        <v>96869</v>
      </c>
      <c r="G27" s="147"/>
      <c r="H27" s="43">
        <v>0</v>
      </c>
      <c r="I27" s="147"/>
      <c r="J27" s="43">
        <v>0</v>
      </c>
      <c r="K27" s="58"/>
    </row>
    <row r="28" spans="1:11" ht="20.85" customHeight="1">
      <c r="A28" s="28" t="s">
        <v>27</v>
      </c>
      <c r="B28" s="29" t="s">
        <v>225</v>
      </c>
      <c r="C28" s="29"/>
      <c r="D28" s="147">
        <v>2075319</v>
      </c>
      <c r="E28" s="147"/>
      <c r="F28" s="147">
        <v>1100917</v>
      </c>
      <c r="G28" s="147"/>
      <c r="H28" s="43">
        <v>15342</v>
      </c>
      <c r="I28" s="147"/>
      <c r="J28" s="43">
        <v>237698</v>
      </c>
      <c r="K28" s="58"/>
    </row>
    <row r="29" spans="1:11" ht="20.85" customHeight="1">
      <c r="A29" s="28" t="s">
        <v>28</v>
      </c>
      <c r="B29" s="29">
        <v>6</v>
      </c>
      <c r="C29" s="29"/>
      <c r="D29" s="21">
        <v>0</v>
      </c>
      <c r="E29" s="140"/>
      <c r="F29" s="21">
        <v>0</v>
      </c>
      <c r="G29" s="147"/>
      <c r="H29" s="18">
        <v>2865374</v>
      </c>
      <c r="I29" s="147"/>
      <c r="J29" s="18">
        <v>2865374</v>
      </c>
      <c r="K29" s="58"/>
    </row>
    <row r="30" spans="1:11" ht="20.85" customHeight="1">
      <c r="A30" s="28" t="s">
        <v>29</v>
      </c>
      <c r="B30" s="29">
        <v>6</v>
      </c>
      <c r="C30" s="29"/>
      <c r="D30" s="147">
        <v>1520971</v>
      </c>
      <c r="E30" s="147"/>
      <c r="F30" s="147">
        <v>1543549</v>
      </c>
      <c r="G30" s="147"/>
      <c r="H30" s="18">
        <v>2500</v>
      </c>
      <c r="I30" s="147"/>
      <c r="J30" s="18">
        <v>777862</v>
      </c>
      <c r="K30" s="58"/>
    </row>
    <row r="31" spans="1:11" ht="20.85" customHeight="1">
      <c r="A31" s="28" t="s">
        <v>30</v>
      </c>
      <c r="B31" s="29">
        <v>3</v>
      </c>
      <c r="C31" s="29"/>
      <c r="D31" s="147">
        <v>52604</v>
      </c>
      <c r="E31" s="147"/>
      <c r="F31" s="147">
        <v>53927</v>
      </c>
      <c r="G31" s="147"/>
      <c r="H31" s="43">
        <v>0</v>
      </c>
      <c r="I31" s="147"/>
      <c r="J31" s="43">
        <v>0</v>
      </c>
      <c r="K31" s="58"/>
    </row>
    <row r="32" spans="1:11" ht="20.85" customHeight="1">
      <c r="A32" s="28" t="s">
        <v>31</v>
      </c>
      <c r="B32" s="29"/>
      <c r="C32" s="29"/>
      <c r="D32" s="147">
        <v>902970</v>
      </c>
      <c r="E32" s="147"/>
      <c r="F32" s="147">
        <v>909003</v>
      </c>
      <c r="G32" s="147"/>
      <c r="H32" s="18">
        <v>0</v>
      </c>
      <c r="I32" s="147"/>
      <c r="J32" s="18">
        <v>0</v>
      </c>
      <c r="K32" s="58"/>
    </row>
    <row r="33" spans="1:11" ht="20.85" customHeight="1">
      <c r="A33" s="28" t="s">
        <v>32</v>
      </c>
      <c r="B33" s="29">
        <v>7</v>
      </c>
      <c r="C33" s="29"/>
      <c r="D33" s="147">
        <v>10335995</v>
      </c>
      <c r="E33" s="147"/>
      <c r="F33" s="147">
        <v>9627519</v>
      </c>
      <c r="G33" s="140"/>
      <c r="H33" s="18">
        <v>0</v>
      </c>
      <c r="I33" s="140"/>
      <c r="J33" s="18">
        <v>0</v>
      </c>
      <c r="K33" s="58"/>
    </row>
    <row r="34" spans="1:11" ht="20.85" customHeight="1">
      <c r="A34" s="28" t="s">
        <v>33</v>
      </c>
      <c r="B34" s="29"/>
      <c r="C34" s="29"/>
      <c r="D34" s="147">
        <v>5662354</v>
      </c>
      <c r="E34" s="147"/>
      <c r="F34" s="147">
        <v>5721822</v>
      </c>
      <c r="G34" s="140"/>
      <c r="H34" s="18">
        <v>14260</v>
      </c>
      <c r="I34" s="140"/>
      <c r="J34" s="18">
        <v>14113</v>
      </c>
      <c r="K34" s="58"/>
    </row>
    <row r="35" spans="1:11" ht="20.85" customHeight="1">
      <c r="A35" s="28" t="s">
        <v>34</v>
      </c>
      <c r="B35" s="29"/>
      <c r="C35" s="29"/>
      <c r="D35" s="147">
        <v>45356</v>
      </c>
      <c r="E35" s="147"/>
      <c r="F35" s="147">
        <v>45356</v>
      </c>
      <c r="G35" s="147"/>
      <c r="H35" s="21">
        <v>0</v>
      </c>
      <c r="I35" s="140"/>
      <c r="J35" s="21">
        <v>0</v>
      </c>
      <c r="K35" s="58"/>
    </row>
    <row r="36" spans="1:11" ht="20.85" customHeight="1">
      <c r="A36" s="28" t="s">
        <v>35</v>
      </c>
      <c r="B36" s="29"/>
      <c r="C36" s="29"/>
      <c r="D36" s="18">
        <v>48020</v>
      </c>
      <c r="E36" s="147"/>
      <c r="F36" s="18">
        <v>47679</v>
      </c>
      <c r="G36" s="147"/>
      <c r="H36" s="18">
        <v>2710</v>
      </c>
      <c r="I36" s="140"/>
      <c r="J36" s="18">
        <v>1583</v>
      </c>
      <c r="K36" s="58"/>
    </row>
    <row r="37" spans="1:11" ht="20.85" customHeight="1">
      <c r="A37" s="28" t="s">
        <v>36</v>
      </c>
      <c r="B37" s="29"/>
      <c r="C37" s="29"/>
      <c r="D37" s="147">
        <v>55972</v>
      </c>
      <c r="E37" s="147"/>
      <c r="F37" s="147">
        <v>125704</v>
      </c>
      <c r="G37" s="140"/>
      <c r="H37" s="18">
        <v>0</v>
      </c>
      <c r="I37" s="140"/>
      <c r="J37" s="18">
        <v>0</v>
      </c>
      <c r="K37" s="58"/>
    </row>
    <row r="38" spans="1:11" ht="20.85" customHeight="1">
      <c r="A38" s="28" t="s">
        <v>37</v>
      </c>
      <c r="B38" s="29"/>
      <c r="C38" s="29"/>
      <c r="D38" s="18">
        <v>30000</v>
      </c>
      <c r="E38" s="147"/>
      <c r="F38" s="18">
        <v>30000</v>
      </c>
      <c r="G38" s="147"/>
      <c r="H38" s="18">
        <v>0</v>
      </c>
      <c r="I38" s="140"/>
      <c r="J38" s="18">
        <v>0</v>
      </c>
      <c r="K38" s="58"/>
    </row>
    <row r="39" spans="1:11" ht="20.85" customHeight="1">
      <c r="A39" s="28" t="s">
        <v>38</v>
      </c>
      <c r="B39" s="29">
        <v>3</v>
      </c>
      <c r="C39" s="29"/>
      <c r="D39" s="23">
        <v>313112</v>
      </c>
      <c r="E39" s="147"/>
      <c r="F39" s="23">
        <v>195651</v>
      </c>
      <c r="G39" s="147"/>
      <c r="H39" s="23">
        <v>767</v>
      </c>
      <c r="I39" s="147"/>
      <c r="J39" s="23">
        <v>757</v>
      </c>
      <c r="K39" s="58"/>
    </row>
    <row r="40" spans="1:11" ht="20.85" customHeight="1">
      <c r="A40" s="54" t="s">
        <v>39</v>
      </c>
      <c r="B40" s="56"/>
      <c r="C40" s="56"/>
      <c r="D40" s="196">
        <f>SUM(D27:D39)</f>
        <v>21136465</v>
      </c>
      <c r="E40" s="32"/>
      <c r="F40" s="196">
        <f>SUM(F27:F39)</f>
        <v>19497996</v>
      </c>
      <c r="G40" s="32"/>
      <c r="H40" s="196">
        <f>SUM(H27:H39)</f>
        <v>2900953</v>
      </c>
      <c r="I40" s="151"/>
      <c r="J40" s="196">
        <f>SUM(J27:J39)</f>
        <v>3897387</v>
      </c>
    </row>
    <row r="41" spans="1:11" ht="20.85" customHeight="1">
      <c r="A41" s="54"/>
      <c r="B41" s="56"/>
      <c r="C41" s="56"/>
      <c r="D41" s="151"/>
      <c r="E41" s="32"/>
      <c r="F41" s="151"/>
      <c r="G41" s="32"/>
      <c r="H41" s="151"/>
      <c r="I41" s="151"/>
      <c r="J41" s="151"/>
    </row>
    <row r="42" spans="1:11" ht="20.85" customHeight="1" thickBot="1">
      <c r="A42" s="54" t="s">
        <v>40</v>
      </c>
      <c r="B42" s="29"/>
      <c r="C42" s="29"/>
      <c r="D42" s="217">
        <f>SUM(D40+D24)</f>
        <v>25778112</v>
      </c>
      <c r="E42" s="32"/>
      <c r="F42" s="217">
        <f>SUM(F40+F24)</f>
        <v>24684596</v>
      </c>
      <c r="G42" s="32"/>
      <c r="H42" s="217">
        <f>SUM(H40+H24)</f>
        <v>5151444</v>
      </c>
      <c r="I42" s="32"/>
      <c r="J42" s="217">
        <f>SUM(J40+J24)</f>
        <v>5152195</v>
      </c>
    </row>
    <row r="43" spans="1:11" ht="20.85" customHeight="1" thickTop="1">
      <c r="A43" s="93"/>
      <c r="B43" s="29"/>
      <c r="C43" s="29"/>
      <c r="D43" s="93"/>
      <c r="E43" s="93"/>
      <c r="F43" s="93"/>
      <c r="G43" s="93"/>
      <c r="H43" s="93"/>
      <c r="I43" s="93"/>
      <c r="J43" s="93"/>
    </row>
    <row r="44" spans="1:11" ht="20.85" customHeight="1">
      <c r="A44" s="173" t="s">
        <v>0</v>
      </c>
      <c r="B44" s="29"/>
      <c r="C44" s="29"/>
      <c r="D44" s="93"/>
      <c r="E44" s="93"/>
      <c r="F44" s="93"/>
      <c r="G44" s="93"/>
      <c r="H44" s="93"/>
      <c r="I44" s="93"/>
      <c r="J44" s="93"/>
    </row>
    <row r="45" spans="1:11" ht="20.85" customHeight="1">
      <c r="A45" s="302" t="s">
        <v>1</v>
      </c>
      <c r="B45" s="302"/>
      <c r="C45" s="302"/>
      <c r="D45" s="302"/>
      <c r="E45" s="302"/>
      <c r="F45" s="302"/>
      <c r="G45" s="302"/>
      <c r="H45" s="302"/>
      <c r="I45" s="302"/>
      <c r="J45" s="302"/>
    </row>
    <row r="46" spans="1:11" ht="20.85" customHeight="1">
      <c r="A46" s="186"/>
      <c r="B46" s="218"/>
      <c r="C46" s="218"/>
      <c r="D46" s="186"/>
      <c r="E46" s="186"/>
      <c r="F46" s="186"/>
      <c r="G46" s="186"/>
      <c r="H46" s="186"/>
      <c r="I46" s="186"/>
      <c r="J46" s="186"/>
    </row>
    <row r="47" spans="1:11" ht="20.85" customHeight="1">
      <c r="A47" s="219"/>
      <c r="B47" s="29"/>
      <c r="C47" s="29"/>
      <c r="D47" s="303" t="s">
        <v>2</v>
      </c>
      <c r="E47" s="303"/>
      <c r="F47" s="303"/>
      <c r="G47" s="219"/>
      <c r="H47" s="303" t="s">
        <v>3</v>
      </c>
      <c r="I47" s="303"/>
      <c r="J47" s="303"/>
    </row>
    <row r="48" spans="1:11" ht="20.85" customHeight="1">
      <c r="A48" s="219"/>
      <c r="B48" s="29"/>
      <c r="C48" s="29"/>
      <c r="D48" s="303" t="s">
        <v>4</v>
      </c>
      <c r="E48" s="303"/>
      <c r="F48" s="303"/>
      <c r="G48" s="219"/>
      <c r="H48" s="304" t="s">
        <v>4</v>
      </c>
      <c r="I48" s="304"/>
      <c r="J48" s="304"/>
    </row>
    <row r="49" spans="1:10" ht="20.85" customHeight="1">
      <c r="A49" s="219"/>
      <c r="B49" s="29"/>
      <c r="C49" s="29"/>
      <c r="D49" s="138" t="s">
        <v>240</v>
      </c>
      <c r="E49" s="189"/>
      <c r="F49" s="189" t="s">
        <v>5</v>
      </c>
      <c r="G49" s="189"/>
      <c r="H49" s="138" t="s">
        <v>240</v>
      </c>
      <c r="I49" s="189"/>
      <c r="J49" s="189" t="s">
        <v>5</v>
      </c>
    </row>
    <row r="50" spans="1:10" ht="20.85" customHeight="1">
      <c r="A50" s="219"/>
      <c r="B50" s="29" t="s">
        <v>6</v>
      </c>
      <c r="C50" s="29"/>
      <c r="D50" s="189">
        <v>2024</v>
      </c>
      <c r="E50" s="189"/>
      <c r="F50" s="189">
        <v>2023</v>
      </c>
      <c r="G50" s="189"/>
      <c r="H50" s="189">
        <v>2024</v>
      </c>
      <c r="I50" s="189"/>
      <c r="J50" s="189">
        <v>2023</v>
      </c>
    </row>
    <row r="51" spans="1:10" ht="20.85" customHeight="1">
      <c r="A51" s="54" t="s">
        <v>41</v>
      </c>
      <c r="B51" s="189"/>
      <c r="C51" s="29"/>
      <c r="D51" s="189" t="s">
        <v>8</v>
      </c>
      <c r="E51" s="189"/>
      <c r="F51" s="189" t="s">
        <v>208</v>
      </c>
      <c r="G51" s="189"/>
      <c r="H51" s="189" t="s">
        <v>8</v>
      </c>
      <c r="I51" s="189"/>
      <c r="J51" s="189"/>
    </row>
    <row r="52" spans="1:10" ht="20.85" customHeight="1">
      <c r="A52" s="57"/>
      <c r="B52" s="29"/>
      <c r="C52" s="29"/>
      <c r="D52" s="306" t="s">
        <v>10</v>
      </c>
      <c r="E52" s="306"/>
      <c r="F52" s="306"/>
      <c r="G52" s="306"/>
      <c r="H52" s="306"/>
      <c r="I52" s="306"/>
      <c r="J52" s="306"/>
    </row>
    <row r="53" spans="1:10" ht="20.85" customHeight="1">
      <c r="A53" s="55" t="s">
        <v>42</v>
      </c>
      <c r="B53" s="29"/>
      <c r="C53" s="29"/>
      <c r="D53" s="44"/>
      <c r="E53" s="44"/>
      <c r="F53" s="44"/>
      <c r="G53" s="220"/>
      <c r="H53" s="44"/>
      <c r="I53" s="44"/>
      <c r="J53" s="44"/>
    </row>
    <row r="54" spans="1:10" ht="20.85" customHeight="1">
      <c r="A54" s="28" t="s">
        <v>43</v>
      </c>
      <c r="B54" s="29">
        <v>9</v>
      </c>
      <c r="C54" s="29"/>
      <c r="D54" s="42">
        <v>81437</v>
      </c>
      <c r="E54" s="44"/>
      <c r="F54" s="42">
        <v>53025</v>
      </c>
      <c r="G54" s="193"/>
      <c r="H54" s="42">
        <v>0</v>
      </c>
      <c r="I54" s="42"/>
      <c r="J54" s="42">
        <v>0</v>
      </c>
    </row>
    <row r="55" spans="1:10" ht="20.85" customHeight="1">
      <c r="A55" s="28" t="s">
        <v>44</v>
      </c>
      <c r="B55" s="29">
        <v>3</v>
      </c>
      <c r="C55" s="29"/>
      <c r="D55" s="140">
        <v>1005181</v>
      </c>
      <c r="E55" s="19"/>
      <c r="F55" s="140">
        <v>1291252</v>
      </c>
      <c r="G55" s="140"/>
      <c r="H55" s="140">
        <v>0</v>
      </c>
      <c r="I55" s="19"/>
      <c r="J55" s="140">
        <v>0</v>
      </c>
    </row>
    <row r="56" spans="1:10" ht="20.85" customHeight="1">
      <c r="A56" s="28" t="s">
        <v>45</v>
      </c>
      <c r="B56" s="29">
        <v>9</v>
      </c>
      <c r="C56" s="29"/>
      <c r="D56" s="42">
        <v>736455</v>
      </c>
      <c r="E56" s="44"/>
      <c r="F56" s="42">
        <v>1089006</v>
      </c>
      <c r="G56" s="220"/>
      <c r="H56" s="42">
        <v>0</v>
      </c>
      <c r="I56" s="44"/>
      <c r="J56" s="42">
        <v>58040</v>
      </c>
    </row>
    <row r="57" spans="1:10" ht="20.85" customHeight="1">
      <c r="A57" s="28" t="s">
        <v>46</v>
      </c>
      <c r="B57" s="29">
        <v>9</v>
      </c>
      <c r="C57" s="29"/>
      <c r="D57" s="140">
        <v>20000</v>
      </c>
      <c r="E57" s="19"/>
      <c r="F57" s="140">
        <v>80000</v>
      </c>
      <c r="G57" s="140"/>
      <c r="H57" s="140">
        <v>0</v>
      </c>
      <c r="I57" s="19"/>
      <c r="J57" s="140">
        <v>0</v>
      </c>
    </row>
    <row r="58" spans="1:10" ht="20.85" customHeight="1">
      <c r="A58" s="28" t="s">
        <v>47</v>
      </c>
      <c r="B58" s="29">
        <v>9</v>
      </c>
      <c r="C58" s="29"/>
      <c r="D58" s="140">
        <v>3495404</v>
      </c>
      <c r="E58" s="19"/>
      <c r="F58" s="140">
        <v>1731279</v>
      </c>
      <c r="G58" s="140"/>
      <c r="H58" s="42">
        <v>0</v>
      </c>
      <c r="I58" s="19"/>
      <c r="J58" s="140">
        <v>0</v>
      </c>
    </row>
    <row r="59" spans="1:10" ht="20.85" customHeight="1">
      <c r="A59" s="28" t="s">
        <v>48</v>
      </c>
      <c r="B59" s="29"/>
      <c r="C59" s="29"/>
      <c r="D59" s="140">
        <v>14662</v>
      </c>
      <c r="E59" s="24"/>
      <c r="F59" s="140">
        <v>15565</v>
      </c>
      <c r="G59" s="140"/>
      <c r="H59" s="140">
        <v>3716</v>
      </c>
      <c r="I59" s="140"/>
      <c r="J59" s="140">
        <v>2839</v>
      </c>
    </row>
    <row r="60" spans="1:10" ht="20.85" customHeight="1">
      <c r="A60" s="28" t="s">
        <v>212</v>
      </c>
      <c r="B60" s="29" t="s">
        <v>277</v>
      </c>
      <c r="C60" s="29"/>
      <c r="D60" s="140">
        <v>50000</v>
      </c>
      <c r="E60" s="24"/>
      <c r="F60" s="140">
        <v>0</v>
      </c>
      <c r="G60" s="140"/>
      <c r="H60" s="42">
        <v>46000</v>
      </c>
      <c r="I60" s="140"/>
      <c r="J60" s="140">
        <v>0</v>
      </c>
    </row>
    <row r="61" spans="1:10" ht="20.85" customHeight="1">
      <c r="A61" s="28" t="s">
        <v>49</v>
      </c>
      <c r="B61" s="29">
        <v>9</v>
      </c>
      <c r="C61" s="29"/>
      <c r="D61" s="140">
        <v>1374000</v>
      </c>
      <c r="E61" s="19"/>
      <c r="F61" s="140">
        <v>800000</v>
      </c>
      <c r="G61" s="140"/>
      <c r="H61" s="140">
        <v>580000</v>
      </c>
      <c r="I61" s="19"/>
      <c r="J61" s="140">
        <v>450000</v>
      </c>
    </row>
    <row r="62" spans="1:10" ht="20.85" customHeight="1">
      <c r="A62" s="28" t="s">
        <v>50</v>
      </c>
      <c r="B62" s="29">
        <v>3</v>
      </c>
      <c r="C62" s="29"/>
      <c r="D62" s="21">
        <v>12500</v>
      </c>
      <c r="E62" s="21"/>
      <c r="F62" s="21">
        <v>0</v>
      </c>
      <c r="G62" s="140"/>
      <c r="H62" s="42">
        <v>271387</v>
      </c>
      <c r="I62" s="19"/>
      <c r="J62" s="140">
        <v>244277</v>
      </c>
    </row>
    <row r="63" spans="1:10" ht="20.85" customHeight="1">
      <c r="A63" s="28" t="s">
        <v>270</v>
      </c>
      <c r="B63" s="29"/>
      <c r="C63" s="29"/>
      <c r="D63" s="21">
        <v>69275</v>
      </c>
      <c r="E63" s="21"/>
      <c r="F63" s="21">
        <v>0</v>
      </c>
      <c r="G63" s="140"/>
      <c r="H63" s="140">
        <v>69275</v>
      </c>
      <c r="I63" s="19"/>
      <c r="J63" s="140">
        <v>0</v>
      </c>
    </row>
    <row r="64" spans="1:10" ht="20.85" customHeight="1">
      <c r="A64" s="28" t="s">
        <v>51</v>
      </c>
      <c r="B64" s="29"/>
      <c r="C64" s="29"/>
      <c r="D64" s="21">
        <v>92421</v>
      </c>
      <c r="E64" s="21"/>
      <c r="F64" s="21">
        <v>29486</v>
      </c>
      <c r="G64" s="140"/>
      <c r="H64" s="42">
        <v>71061</v>
      </c>
      <c r="I64" s="19"/>
      <c r="J64" s="21">
        <v>0</v>
      </c>
    </row>
    <row r="65" spans="1:12" ht="20.85" customHeight="1">
      <c r="A65" s="28" t="s">
        <v>52</v>
      </c>
      <c r="B65" s="29"/>
      <c r="C65" s="29"/>
      <c r="D65" s="21">
        <v>53828</v>
      </c>
      <c r="E65" s="21"/>
      <c r="F65" s="21">
        <v>56102</v>
      </c>
      <c r="G65" s="140"/>
      <c r="H65" s="140">
        <v>0</v>
      </c>
      <c r="I65" s="19"/>
      <c r="J65" s="21">
        <v>0</v>
      </c>
    </row>
    <row r="66" spans="1:12" ht="20.85" customHeight="1">
      <c r="A66" s="28" t="s">
        <v>53</v>
      </c>
      <c r="B66" s="29"/>
      <c r="C66" s="29"/>
      <c r="D66" s="21"/>
      <c r="E66" s="21"/>
      <c r="F66" s="21"/>
      <c r="G66" s="140"/>
      <c r="H66" s="93"/>
      <c r="I66" s="19"/>
      <c r="J66" s="21"/>
    </row>
    <row r="67" spans="1:12" ht="20.85" customHeight="1">
      <c r="A67" s="28" t="s">
        <v>54</v>
      </c>
      <c r="B67" s="29">
        <v>8</v>
      </c>
      <c r="C67" s="29"/>
      <c r="D67" s="21">
        <v>495949</v>
      </c>
      <c r="E67" s="21"/>
      <c r="F67" s="21">
        <v>1014272</v>
      </c>
      <c r="G67" s="140"/>
      <c r="H67" s="42">
        <v>0</v>
      </c>
      <c r="I67" s="19"/>
      <c r="J67" s="21">
        <v>0</v>
      </c>
    </row>
    <row r="68" spans="1:12" ht="20.85" customHeight="1">
      <c r="A68" s="28" t="s">
        <v>55</v>
      </c>
      <c r="B68" s="29">
        <v>3</v>
      </c>
      <c r="C68" s="29"/>
      <c r="D68" s="21">
        <v>0</v>
      </c>
      <c r="E68" s="21"/>
      <c r="F68" s="21">
        <v>527</v>
      </c>
      <c r="G68" s="140"/>
      <c r="H68" s="140">
        <v>0</v>
      </c>
      <c r="I68" s="19"/>
      <c r="J68" s="21">
        <v>0</v>
      </c>
    </row>
    <row r="69" spans="1:12" ht="20.85" customHeight="1">
      <c r="A69" s="28" t="s">
        <v>56</v>
      </c>
      <c r="B69" s="29"/>
      <c r="C69" s="29"/>
      <c r="D69" s="21">
        <v>511284</v>
      </c>
      <c r="E69" s="140"/>
      <c r="F69" s="22">
        <v>340193</v>
      </c>
      <c r="G69" s="140"/>
      <c r="H69" s="42">
        <v>36610</v>
      </c>
      <c r="I69" s="140"/>
      <c r="J69" s="22">
        <v>16798</v>
      </c>
    </row>
    <row r="70" spans="1:12" ht="20.85" customHeight="1">
      <c r="A70" s="54" t="s">
        <v>57</v>
      </c>
      <c r="B70" s="29"/>
      <c r="C70" s="29"/>
      <c r="D70" s="196">
        <f>SUM(D54:D69)</f>
        <v>8012396</v>
      </c>
      <c r="E70" s="151"/>
      <c r="F70" s="196">
        <f>SUM(F54:F69)</f>
        <v>6500707</v>
      </c>
      <c r="G70" s="151"/>
      <c r="H70" s="196">
        <f>SUM(H54:H69)</f>
        <v>1078049</v>
      </c>
      <c r="I70" s="151"/>
      <c r="J70" s="196">
        <f>SUM(J54:J69)</f>
        <v>771954</v>
      </c>
    </row>
    <row r="71" spans="1:12" s="149" customFormat="1" ht="20.85" customHeight="1">
      <c r="A71" s="28"/>
      <c r="B71" s="189"/>
      <c r="C71" s="189"/>
      <c r="D71" s="19"/>
      <c r="E71" s="19"/>
      <c r="F71" s="19"/>
      <c r="G71" s="19"/>
      <c r="H71" s="19"/>
      <c r="I71" s="19"/>
      <c r="J71" s="19"/>
      <c r="L71" s="2"/>
    </row>
    <row r="72" spans="1:12" s="149" customFormat="1" ht="20.85" customHeight="1">
      <c r="A72" s="55" t="s">
        <v>58</v>
      </c>
      <c r="B72" s="29"/>
      <c r="C72" s="29"/>
      <c r="D72" s="19"/>
      <c r="E72" s="19"/>
      <c r="F72" s="19"/>
      <c r="G72" s="19"/>
      <c r="H72" s="19"/>
      <c r="I72" s="19"/>
      <c r="J72" s="19"/>
      <c r="L72" s="2"/>
    </row>
    <row r="73" spans="1:12" s="149" customFormat="1" ht="20.85" customHeight="1">
      <c r="A73" s="28" t="s">
        <v>59</v>
      </c>
      <c r="B73" s="29"/>
      <c r="C73" s="29"/>
      <c r="D73" s="19">
        <v>0</v>
      </c>
      <c r="E73" s="19"/>
      <c r="F73" s="19">
        <v>61084</v>
      </c>
      <c r="G73" s="19"/>
      <c r="H73" s="19">
        <v>0</v>
      </c>
      <c r="I73" s="19"/>
      <c r="J73" s="19">
        <v>0</v>
      </c>
      <c r="L73" s="2"/>
    </row>
    <row r="74" spans="1:12" s="149" customFormat="1" ht="20.85" customHeight="1">
      <c r="A74" s="28" t="s">
        <v>60</v>
      </c>
      <c r="B74" s="29">
        <v>9</v>
      </c>
      <c r="C74" s="29"/>
      <c r="D74" s="19">
        <v>5516352</v>
      </c>
      <c r="E74" s="19"/>
      <c r="F74" s="19">
        <v>4677594</v>
      </c>
      <c r="G74" s="19"/>
      <c r="H74" s="19">
        <v>0</v>
      </c>
      <c r="I74" s="19"/>
      <c r="J74" s="19">
        <v>233962</v>
      </c>
      <c r="L74" s="2"/>
    </row>
    <row r="75" spans="1:12" s="149" customFormat="1" ht="20.85" customHeight="1">
      <c r="A75" s="28" t="s">
        <v>61</v>
      </c>
      <c r="B75" s="29">
        <v>9</v>
      </c>
      <c r="C75" s="29"/>
      <c r="D75" s="19">
        <v>1792154</v>
      </c>
      <c r="E75" s="19"/>
      <c r="F75" s="19">
        <v>3760305</v>
      </c>
      <c r="G75" s="140"/>
      <c r="H75" s="19">
        <v>366800</v>
      </c>
      <c r="I75" s="19"/>
      <c r="J75" s="19">
        <v>366800</v>
      </c>
      <c r="L75" s="2"/>
    </row>
    <row r="76" spans="1:12" s="149" customFormat="1" ht="20.85" customHeight="1">
      <c r="A76" s="28" t="s">
        <v>62</v>
      </c>
      <c r="B76" s="29"/>
      <c r="C76" s="29"/>
      <c r="D76" s="140">
        <v>1466211</v>
      </c>
      <c r="E76" s="32"/>
      <c r="F76" s="140">
        <v>1383444</v>
      </c>
      <c r="G76" s="140"/>
      <c r="H76" s="221">
        <v>4575</v>
      </c>
      <c r="I76" s="140"/>
      <c r="J76" s="140">
        <v>3953</v>
      </c>
      <c r="L76" s="2"/>
    </row>
    <row r="77" spans="1:12" s="149" customFormat="1" ht="20.85" customHeight="1">
      <c r="A77" s="28" t="s">
        <v>63</v>
      </c>
      <c r="B77" s="29"/>
      <c r="C77" s="29"/>
      <c r="D77" s="140">
        <v>98130</v>
      </c>
      <c r="E77" s="19"/>
      <c r="F77" s="19">
        <v>99148</v>
      </c>
      <c r="G77" s="19"/>
      <c r="H77" s="19">
        <v>24119</v>
      </c>
      <c r="I77" s="19"/>
      <c r="J77" s="19">
        <v>28743</v>
      </c>
      <c r="L77" s="2"/>
    </row>
    <row r="78" spans="1:12" s="149" customFormat="1" ht="20.85" customHeight="1">
      <c r="A78" s="28" t="s">
        <v>268</v>
      </c>
      <c r="B78" s="29"/>
      <c r="C78" s="29"/>
      <c r="D78" s="221"/>
      <c r="E78" s="19"/>
      <c r="F78" s="19"/>
      <c r="G78" s="19"/>
      <c r="H78" s="19"/>
      <c r="I78" s="19"/>
      <c r="J78" s="19"/>
      <c r="L78" s="2"/>
    </row>
    <row r="79" spans="1:12" s="149" customFormat="1" ht="20.85" customHeight="1">
      <c r="A79" s="168" t="s">
        <v>269</v>
      </c>
      <c r="B79" s="29" t="s">
        <v>264</v>
      </c>
      <c r="C79" s="29"/>
      <c r="D79" s="140">
        <v>1014902</v>
      </c>
      <c r="E79" s="19"/>
      <c r="F79" s="19">
        <v>0</v>
      </c>
      <c r="G79" s="19"/>
      <c r="H79" s="19">
        <v>0</v>
      </c>
      <c r="I79" s="19"/>
      <c r="J79" s="19">
        <v>0</v>
      </c>
      <c r="L79" s="2"/>
    </row>
    <row r="80" spans="1:12" s="149" customFormat="1" ht="20.85" customHeight="1">
      <c r="A80" s="168" t="s">
        <v>267</v>
      </c>
      <c r="B80" s="29"/>
      <c r="C80" s="29"/>
      <c r="D80" s="140">
        <v>67659</v>
      </c>
      <c r="E80" s="19"/>
      <c r="F80" s="19">
        <v>60684</v>
      </c>
      <c r="G80" s="19"/>
      <c r="H80" s="19">
        <v>0</v>
      </c>
      <c r="I80" s="19"/>
      <c r="J80" s="19">
        <v>0</v>
      </c>
      <c r="L80" s="2"/>
    </row>
    <row r="81" spans="1:14" s="149" customFormat="1" ht="20.85" customHeight="1">
      <c r="A81" s="28" t="s">
        <v>64</v>
      </c>
      <c r="B81" s="29">
        <v>3</v>
      </c>
      <c r="C81" s="29"/>
      <c r="D81" s="22">
        <v>554123</v>
      </c>
      <c r="E81" s="32"/>
      <c r="F81" s="19">
        <v>524459</v>
      </c>
      <c r="G81" s="140"/>
      <c r="H81" s="140">
        <v>0</v>
      </c>
      <c r="I81" s="140"/>
      <c r="J81" s="140">
        <v>0</v>
      </c>
      <c r="L81" s="60"/>
    </row>
    <row r="82" spans="1:14" ht="20.85" customHeight="1">
      <c r="A82" s="54" t="s">
        <v>65</v>
      </c>
      <c r="B82" s="56"/>
      <c r="C82" s="56"/>
      <c r="D82" s="196">
        <f>SUM(D73:D81)</f>
        <v>10509531</v>
      </c>
      <c r="E82" s="151"/>
      <c r="F82" s="196">
        <f>SUM(F73:F81)</f>
        <v>10566718</v>
      </c>
      <c r="G82" s="24"/>
      <c r="H82" s="196">
        <f>SUM(H74:H77)</f>
        <v>395494</v>
      </c>
      <c r="I82" s="151"/>
      <c r="J82" s="196">
        <f>SUM(J73:J81)</f>
        <v>633458</v>
      </c>
    </row>
    <row r="83" spans="1:14" ht="20.85" customHeight="1">
      <c r="A83" s="54"/>
      <c r="B83" s="56"/>
      <c r="C83" s="56"/>
      <c r="D83" s="151"/>
      <c r="E83" s="151"/>
      <c r="F83" s="151"/>
      <c r="G83" s="151"/>
      <c r="H83" s="151"/>
      <c r="I83" s="151"/>
      <c r="J83" s="151"/>
    </row>
    <row r="84" spans="1:14" ht="20.85" customHeight="1">
      <c r="A84" s="54" t="s">
        <v>66</v>
      </c>
      <c r="B84" s="29"/>
      <c r="C84" s="29"/>
      <c r="D84" s="222">
        <f>D70+D82</f>
        <v>18521927</v>
      </c>
      <c r="E84" s="151"/>
      <c r="F84" s="222">
        <f>F70+F82</f>
        <v>17067425</v>
      </c>
      <c r="G84" s="24"/>
      <c r="H84" s="222">
        <f>H70+H82</f>
        <v>1473543</v>
      </c>
      <c r="I84" s="151"/>
      <c r="J84" s="222">
        <f>J70+J82</f>
        <v>1405412</v>
      </c>
    </row>
    <row r="85" spans="1:14" ht="20.85" customHeight="1">
      <c r="A85" s="57"/>
      <c r="B85" s="29"/>
      <c r="C85" s="29"/>
      <c r="D85" s="19"/>
      <c r="E85" s="19"/>
      <c r="F85" s="19"/>
      <c r="G85" s="19"/>
      <c r="H85" s="19"/>
      <c r="I85" s="19"/>
      <c r="J85" s="19"/>
      <c r="K85" s="3"/>
      <c r="L85" s="149"/>
      <c r="M85" s="149"/>
      <c r="N85" s="149"/>
    </row>
    <row r="86" spans="1:14" ht="20.85" customHeight="1">
      <c r="A86" s="173" t="s">
        <v>0</v>
      </c>
      <c r="B86" s="29"/>
      <c r="C86" s="29"/>
      <c r="D86" s="93"/>
      <c r="E86" s="93"/>
      <c r="F86" s="93"/>
      <c r="G86" s="93"/>
      <c r="H86" s="93"/>
      <c r="I86" s="93"/>
      <c r="J86" s="93"/>
    </row>
    <row r="87" spans="1:14" ht="20.85" customHeight="1">
      <c r="A87" s="302" t="s">
        <v>1</v>
      </c>
      <c r="B87" s="302"/>
      <c r="C87" s="302"/>
      <c r="D87" s="302"/>
      <c r="E87" s="302"/>
      <c r="F87" s="302"/>
      <c r="G87" s="302"/>
      <c r="H87" s="302"/>
      <c r="I87" s="302"/>
      <c r="J87" s="302"/>
    </row>
    <row r="88" spans="1:14" ht="20.85" customHeight="1">
      <c r="A88" s="186"/>
      <c r="B88" s="218"/>
      <c r="C88" s="218"/>
      <c r="D88" s="186"/>
      <c r="E88" s="186"/>
      <c r="F88" s="186"/>
      <c r="G88" s="186"/>
      <c r="H88" s="186"/>
      <c r="I88" s="186"/>
      <c r="J88" s="186"/>
    </row>
    <row r="89" spans="1:14" ht="20.85" customHeight="1">
      <c r="A89" s="219"/>
      <c r="B89" s="29"/>
      <c r="C89" s="29"/>
      <c r="D89" s="303" t="s">
        <v>2</v>
      </c>
      <c r="E89" s="303"/>
      <c r="F89" s="303"/>
      <c r="G89" s="219"/>
      <c r="H89" s="303" t="s">
        <v>3</v>
      </c>
      <c r="I89" s="303"/>
      <c r="J89" s="303"/>
    </row>
    <row r="90" spans="1:14" ht="20.85" customHeight="1">
      <c r="A90" s="219"/>
      <c r="B90" s="29"/>
      <c r="C90" s="29"/>
      <c r="D90" s="303" t="s">
        <v>4</v>
      </c>
      <c r="E90" s="303"/>
      <c r="F90" s="303"/>
      <c r="G90" s="219"/>
      <c r="H90" s="304" t="s">
        <v>4</v>
      </c>
      <c r="I90" s="304"/>
      <c r="J90" s="304"/>
    </row>
    <row r="91" spans="1:14" ht="20.85" customHeight="1">
      <c r="A91" s="219"/>
      <c r="B91" s="29"/>
      <c r="C91" s="29"/>
      <c r="D91" s="138" t="s">
        <v>240</v>
      </c>
      <c r="E91" s="189"/>
      <c r="F91" s="189" t="s">
        <v>5</v>
      </c>
      <c r="G91" s="189"/>
      <c r="H91" s="138" t="s">
        <v>240</v>
      </c>
      <c r="I91" s="189"/>
      <c r="J91" s="189" t="s">
        <v>5</v>
      </c>
    </row>
    <row r="92" spans="1:14" ht="20.85" customHeight="1">
      <c r="A92" s="219"/>
      <c r="B92" s="29"/>
      <c r="C92" s="29"/>
      <c r="D92" s="189">
        <v>2024</v>
      </c>
      <c r="E92" s="189"/>
      <c r="F92" s="189">
        <v>2023</v>
      </c>
      <c r="G92" s="189"/>
      <c r="H92" s="189">
        <v>2024</v>
      </c>
      <c r="I92" s="189"/>
      <c r="J92" s="189">
        <v>2023</v>
      </c>
    </row>
    <row r="93" spans="1:14" ht="20.85" customHeight="1">
      <c r="A93" s="54" t="s">
        <v>41</v>
      </c>
      <c r="B93" s="93"/>
      <c r="C93" s="29"/>
      <c r="D93" s="189" t="s">
        <v>8</v>
      </c>
      <c r="E93" s="189"/>
      <c r="F93" s="189" t="s">
        <v>208</v>
      </c>
      <c r="G93" s="189"/>
      <c r="H93" s="189" t="s">
        <v>8</v>
      </c>
      <c r="I93" s="189"/>
      <c r="J93" s="189"/>
    </row>
    <row r="94" spans="1:14" ht="20.85" customHeight="1">
      <c r="A94" s="57"/>
      <c r="B94" s="29"/>
      <c r="C94" s="29"/>
      <c r="D94" s="306" t="s">
        <v>10</v>
      </c>
      <c r="E94" s="306"/>
      <c r="F94" s="306"/>
      <c r="G94" s="306"/>
      <c r="H94" s="306"/>
      <c r="I94" s="306"/>
      <c r="J94" s="306"/>
    </row>
    <row r="95" spans="1:14" ht="20.85" customHeight="1">
      <c r="A95" s="55" t="s">
        <v>67</v>
      </c>
      <c r="B95" s="29"/>
      <c r="C95" s="29"/>
      <c r="D95" s="19"/>
      <c r="E95" s="19"/>
      <c r="F95" s="19"/>
      <c r="G95" s="19"/>
      <c r="H95" s="19"/>
      <c r="I95" s="19"/>
      <c r="J95" s="19"/>
    </row>
    <row r="96" spans="1:14" s="85" customFormat="1" ht="20.85" customHeight="1">
      <c r="A96" s="28" t="s">
        <v>68</v>
      </c>
      <c r="B96" s="216"/>
      <c r="C96" s="29"/>
      <c r="D96" s="147"/>
      <c r="E96" s="147"/>
      <c r="F96" s="147"/>
      <c r="G96" s="147"/>
      <c r="H96" s="147"/>
      <c r="I96" s="147"/>
      <c r="J96" s="147"/>
      <c r="K96" s="84"/>
      <c r="M96" s="156"/>
    </row>
    <row r="97" spans="1:14" ht="20.85" customHeight="1">
      <c r="A97" s="57" t="s">
        <v>69</v>
      </c>
      <c r="B97" s="29"/>
      <c r="C97" s="29"/>
      <c r="D97" s="147"/>
      <c r="E97" s="147"/>
      <c r="F97" s="147"/>
      <c r="G97" s="147"/>
      <c r="H97" s="147"/>
      <c r="I97" s="147"/>
      <c r="J97" s="147"/>
    </row>
    <row r="98" spans="1:14" ht="20.85" customHeight="1" thickBot="1">
      <c r="A98" s="57" t="s">
        <v>70</v>
      </c>
      <c r="B98" s="29"/>
      <c r="C98" s="29"/>
      <c r="D98" s="25">
        <v>3458554</v>
      </c>
      <c r="E98" s="147"/>
      <c r="F98" s="25">
        <v>3458554</v>
      </c>
      <c r="G98" s="147"/>
      <c r="H98" s="25">
        <v>3458554</v>
      </c>
      <c r="I98" s="147"/>
      <c r="J98" s="25">
        <v>3458554</v>
      </c>
    </row>
    <row r="99" spans="1:14" ht="20.85" customHeight="1" thickTop="1">
      <c r="A99" s="57" t="s">
        <v>71</v>
      </c>
      <c r="B99" s="29"/>
      <c r="C99" s="29"/>
      <c r="D99" s="19"/>
      <c r="E99" s="19"/>
      <c r="F99" s="19"/>
      <c r="G99" s="19"/>
      <c r="H99" s="19"/>
      <c r="I99" s="19"/>
      <c r="J99" s="19"/>
    </row>
    <row r="100" spans="1:14" ht="20.85" customHeight="1">
      <c r="A100" s="57" t="s">
        <v>72</v>
      </c>
      <c r="B100" s="29"/>
      <c r="C100" s="29"/>
      <c r="D100" s="19">
        <v>2503255</v>
      </c>
      <c r="E100" s="19"/>
      <c r="F100" s="19">
        <v>2503255</v>
      </c>
      <c r="G100" s="19"/>
      <c r="H100" s="19">
        <v>2503255</v>
      </c>
      <c r="I100" s="19"/>
      <c r="J100" s="19">
        <v>2503255</v>
      </c>
    </row>
    <row r="101" spans="1:14" ht="20.85" customHeight="1">
      <c r="A101" s="28" t="s">
        <v>73</v>
      </c>
      <c r="B101" s="29"/>
      <c r="C101" s="29"/>
      <c r="D101" s="19">
        <v>207161</v>
      </c>
      <c r="E101" s="19"/>
      <c r="F101" s="19">
        <v>207161</v>
      </c>
      <c r="G101" s="19"/>
      <c r="H101" s="19">
        <v>207161</v>
      </c>
      <c r="I101" s="19"/>
      <c r="J101" s="19">
        <v>207161</v>
      </c>
    </row>
    <row r="102" spans="1:14" ht="20.85" customHeight="1">
      <c r="A102" s="28" t="s">
        <v>74</v>
      </c>
      <c r="B102" s="29"/>
      <c r="C102" s="29"/>
      <c r="D102" s="19"/>
      <c r="E102" s="19"/>
      <c r="F102" s="19"/>
      <c r="G102" s="19"/>
      <c r="H102" s="19"/>
      <c r="I102" s="19"/>
      <c r="J102" s="19"/>
      <c r="K102" s="3"/>
      <c r="L102" s="149"/>
      <c r="M102" s="149"/>
      <c r="N102" s="149"/>
    </row>
    <row r="103" spans="1:14" ht="20.85" customHeight="1">
      <c r="A103" s="28" t="s">
        <v>75</v>
      </c>
      <c r="B103" s="29"/>
      <c r="C103" s="29"/>
      <c r="D103" s="19"/>
      <c r="E103" s="19"/>
      <c r="F103" s="19"/>
      <c r="G103" s="19"/>
      <c r="H103" s="19"/>
      <c r="I103" s="19"/>
      <c r="J103" s="19"/>
    </row>
    <row r="104" spans="1:14" ht="20.85" customHeight="1">
      <c r="A104" s="28" t="s">
        <v>76</v>
      </c>
      <c r="B104" s="29"/>
      <c r="C104" s="29"/>
      <c r="D104" s="19">
        <v>82900</v>
      </c>
      <c r="E104" s="19"/>
      <c r="F104" s="19">
        <v>82900</v>
      </c>
      <c r="G104" s="19"/>
      <c r="H104" s="19">
        <v>82900</v>
      </c>
      <c r="I104" s="19"/>
      <c r="J104" s="19">
        <v>82900</v>
      </c>
    </row>
    <row r="105" spans="1:14" ht="20.85" customHeight="1">
      <c r="A105" s="28" t="s">
        <v>77</v>
      </c>
      <c r="B105" s="29"/>
      <c r="C105" s="29"/>
      <c r="D105" s="19">
        <v>1499283</v>
      </c>
      <c r="E105" s="19"/>
      <c r="F105" s="19">
        <v>1758247</v>
      </c>
      <c r="G105" s="19"/>
      <c r="H105" s="19">
        <v>882804</v>
      </c>
      <c r="I105" s="19"/>
      <c r="J105" s="19">
        <v>810651</v>
      </c>
    </row>
    <row r="106" spans="1:14" ht="20.85" customHeight="1">
      <c r="A106" s="28" t="s">
        <v>78</v>
      </c>
      <c r="B106" s="29"/>
      <c r="C106" s="29"/>
      <c r="D106" s="19">
        <v>333302</v>
      </c>
      <c r="E106" s="19"/>
      <c r="F106" s="19">
        <v>154578</v>
      </c>
      <c r="G106" s="19"/>
      <c r="H106" s="19">
        <v>1781</v>
      </c>
      <c r="I106" s="19"/>
      <c r="J106" s="19">
        <v>142816</v>
      </c>
      <c r="K106" s="58"/>
    </row>
    <row r="107" spans="1:14" ht="20.85" customHeight="1">
      <c r="A107" s="54" t="s">
        <v>79</v>
      </c>
      <c r="B107" s="56"/>
      <c r="C107" s="56"/>
      <c r="D107" s="35">
        <f>SUM(D100:D106)</f>
        <v>4625901</v>
      </c>
      <c r="E107" s="151"/>
      <c r="F107" s="35">
        <f>SUM(F100:F106)</f>
        <v>4706141</v>
      </c>
      <c r="G107" s="151"/>
      <c r="H107" s="35">
        <f>SUM(H100:H106)</f>
        <v>3677901</v>
      </c>
      <c r="I107" s="151"/>
      <c r="J107" s="35">
        <f>SUM(J100:J106)</f>
        <v>3746783</v>
      </c>
      <c r="K107" s="58"/>
    </row>
    <row r="108" spans="1:14" ht="20.85" customHeight="1">
      <c r="A108" s="28" t="s">
        <v>80</v>
      </c>
      <c r="B108" s="29"/>
      <c r="C108" s="29"/>
      <c r="D108" s="22">
        <v>2630284</v>
      </c>
      <c r="E108" s="19"/>
      <c r="F108" s="22">
        <v>2911030</v>
      </c>
      <c r="G108" s="19"/>
      <c r="H108" s="22">
        <v>0</v>
      </c>
      <c r="I108" s="19"/>
      <c r="J108" s="22">
        <v>0</v>
      </c>
      <c r="K108" s="58"/>
    </row>
    <row r="109" spans="1:14" ht="20.85" customHeight="1">
      <c r="A109" s="54" t="s">
        <v>81</v>
      </c>
      <c r="B109" s="29"/>
      <c r="C109" s="29"/>
      <c r="D109" s="222">
        <f>SUM(D107:D108)</f>
        <v>7256185</v>
      </c>
      <c r="E109" s="151"/>
      <c r="F109" s="222">
        <f>SUM(F107:F108)</f>
        <v>7617171</v>
      </c>
      <c r="G109" s="151"/>
      <c r="H109" s="222">
        <f>SUM(H107:H108)</f>
        <v>3677901</v>
      </c>
      <c r="I109" s="151"/>
      <c r="J109" s="222">
        <f>SUM(J107:J108)</f>
        <v>3746783</v>
      </c>
    </row>
    <row r="110" spans="1:14" ht="20.85" customHeight="1">
      <c r="A110" s="54"/>
      <c r="B110" s="29"/>
      <c r="C110" s="29"/>
      <c r="D110" s="151"/>
      <c r="E110" s="151"/>
      <c r="F110" s="151"/>
      <c r="G110" s="151"/>
      <c r="H110" s="151"/>
      <c r="I110" s="151"/>
      <c r="J110" s="151"/>
    </row>
    <row r="111" spans="1:14" ht="20.85" customHeight="1" thickBot="1">
      <c r="A111" s="54" t="s">
        <v>82</v>
      </c>
      <c r="B111" s="56"/>
      <c r="C111" s="56"/>
      <c r="D111" s="217">
        <f>D109+D84</f>
        <v>25778112</v>
      </c>
      <c r="E111" s="151"/>
      <c r="F111" s="217">
        <f>F109+F84</f>
        <v>24684596</v>
      </c>
      <c r="G111" s="151"/>
      <c r="H111" s="217">
        <f>H109+H84</f>
        <v>5151444</v>
      </c>
      <c r="I111" s="151"/>
      <c r="J111" s="217">
        <f>J109+J84</f>
        <v>5152195</v>
      </c>
    </row>
    <row r="112" spans="1:14" ht="20.85" customHeight="1" thickTop="1">
      <c r="A112" s="186"/>
      <c r="B112" s="29"/>
      <c r="C112" s="29"/>
      <c r="D112" s="223"/>
      <c r="E112" s="223"/>
      <c r="F112" s="223"/>
      <c r="G112" s="223"/>
      <c r="H112" s="223"/>
      <c r="I112" s="223"/>
      <c r="J112" s="223"/>
    </row>
    <row r="113" spans="1:10" ht="20.85" customHeight="1">
      <c r="A113" s="59"/>
      <c r="D113" s="4"/>
      <c r="E113" s="4"/>
      <c r="F113" s="4"/>
      <c r="G113" s="5"/>
      <c r="H113" s="4"/>
      <c r="I113" s="4"/>
      <c r="J113" s="4"/>
    </row>
    <row r="114" spans="1:10" ht="20.85" customHeight="1">
      <c r="A114" s="59"/>
      <c r="D114" s="4">
        <f>D111-D42</f>
        <v>0</v>
      </c>
      <c r="E114" s="4"/>
      <c r="F114" s="4">
        <f>F111-F42</f>
        <v>0</v>
      </c>
      <c r="G114" s="5"/>
      <c r="H114" s="4">
        <f>H111-H42</f>
        <v>0</v>
      </c>
      <c r="I114" s="4"/>
      <c r="J114" s="4">
        <f>J111-J42</f>
        <v>0</v>
      </c>
    </row>
    <row r="115" spans="1:10" ht="20.85" customHeight="1">
      <c r="B115" s="148"/>
      <c r="C115" s="148"/>
      <c r="G115" s="5"/>
      <c r="H115" s="4"/>
      <c r="I115" s="4"/>
      <c r="J115" s="4"/>
    </row>
    <row r="116" spans="1:10" ht="20.85" customHeight="1"/>
    <row r="117" spans="1:10" ht="20.85" customHeight="1"/>
    <row r="118" spans="1:10" ht="20.85" customHeight="1"/>
    <row r="119" spans="1:10" ht="20.85" customHeight="1"/>
    <row r="120" spans="1:10" ht="20.85" customHeight="1"/>
    <row r="121" spans="1:10" ht="20.85" customHeight="1">
      <c r="A121" s="305"/>
      <c r="B121" s="305"/>
      <c r="C121" s="171"/>
    </row>
    <row r="122" spans="1:10" ht="20.85" customHeight="1"/>
  </sheetData>
  <mergeCells count="21">
    <mergeCell ref="D5:F5"/>
    <mergeCell ref="H5:J5"/>
    <mergeCell ref="A121:B121"/>
    <mergeCell ref="D48:F48"/>
    <mergeCell ref="H48:J48"/>
    <mergeCell ref="D52:J52"/>
    <mergeCell ref="D9:J9"/>
    <mergeCell ref="A45:J45"/>
    <mergeCell ref="D47:F47"/>
    <mergeCell ref="H47:J47"/>
    <mergeCell ref="A87:J87"/>
    <mergeCell ref="D89:F89"/>
    <mergeCell ref="H89:J89"/>
    <mergeCell ref="D90:F90"/>
    <mergeCell ref="H90:J90"/>
    <mergeCell ref="D94:J94"/>
    <mergeCell ref="A2:J2"/>
    <mergeCell ref="D3:F3"/>
    <mergeCell ref="H3:J3"/>
    <mergeCell ref="D4:F4"/>
    <mergeCell ref="H4:J4"/>
  </mergeCells>
  <pageMargins left="0.8" right="0.8" top="0.48" bottom="0.5" header="0.5" footer="0.5"/>
  <pageSetup scale="76" firstPageNumber="3" fitToHeight="0" orientation="portrait" useFirstPageNumber="1" r:id="rId1"/>
  <headerFooter alignWithMargins="0">
    <oddFooter>&amp;L&amp;"Times New Roman,Regular"&amp;11  The accompanying notes form an integral part of the interim financial statements.&amp;"Angsana New,Regular"&amp;14
&amp;C&amp;P</oddFooter>
  </headerFooter>
  <rowBreaks count="2" manualBreakCount="2">
    <brk id="43" max="16383" man="1"/>
    <brk id="85" max="9" man="1"/>
  </rowBreaks>
  <ignoredErrors>
    <ignoredError sqref="B7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98"/>
  <sheetViews>
    <sheetView view="pageBreakPreview" zoomScale="90" zoomScaleNormal="55" zoomScaleSheetLayoutView="90" workbookViewId="0">
      <selection activeCell="O78" sqref="O78"/>
    </sheetView>
  </sheetViews>
  <sheetFormatPr defaultColWidth="11.375" defaultRowHeight="21.6" customHeight="1"/>
  <cols>
    <col min="1" max="1" width="61.125" style="36" customWidth="1"/>
    <col min="2" max="2" width="9.5" style="67" customWidth="1"/>
    <col min="3" max="3" width="14.625" style="36" customWidth="1"/>
    <col min="4" max="4" width="2.125" style="36" customWidth="1"/>
    <col min="5" max="5" width="14.625" style="36" customWidth="1"/>
    <col min="6" max="6" width="2.125" style="36" customWidth="1"/>
    <col min="7" max="7" width="14.625" style="36" customWidth="1"/>
    <col min="8" max="8" width="2.125" style="36" customWidth="1"/>
    <col min="9" max="9" width="14.625" style="36" customWidth="1"/>
    <col min="10" max="16384" width="11.375" style="36"/>
  </cols>
  <sheetData>
    <row r="1" spans="1:12" s="38" customFormat="1" ht="21.6" customHeight="1">
      <c r="A1" s="308" t="s">
        <v>0</v>
      </c>
      <c r="B1" s="308"/>
      <c r="C1" s="308"/>
      <c r="D1" s="308"/>
      <c r="E1" s="308"/>
      <c r="F1" s="308"/>
      <c r="G1" s="308"/>
      <c r="H1" s="308"/>
      <c r="I1" s="308"/>
    </row>
    <row r="2" spans="1:12" s="45" customFormat="1" ht="21.6" customHeight="1">
      <c r="A2" s="309" t="s">
        <v>83</v>
      </c>
      <c r="B2" s="310"/>
      <c r="C2" s="310"/>
      <c r="D2" s="310"/>
      <c r="E2" s="310"/>
      <c r="F2" s="310"/>
      <c r="G2" s="310"/>
      <c r="H2" s="310"/>
      <c r="I2" s="310"/>
    </row>
    <row r="3" spans="1:12" s="38" customFormat="1" ht="21.6" customHeight="1">
      <c r="A3" s="93"/>
      <c r="B3" s="188"/>
      <c r="C3" s="311"/>
      <c r="D3" s="311"/>
      <c r="E3" s="311"/>
      <c r="F3" s="94"/>
      <c r="G3" s="311"/>
      <c r="H3" s="311"/>
      <c r="I3" s="311"/>
    </row>
    <row r="4" spans="1:12" s="38" customFormat="1" ht="21.6" customHeight="1">
      <c r="A4" s="93"/>
      <c r="B4" s="188"/>
      <c r="C4" s="303" t="s">
        <v>2</v>
      </c>
      <c r="D4" s="303"/>
      <c r="E4" s="303"/>
      <c r="F4" s="91"/>
      <c r="G4" s="303" t="s">
        <v>3</v>
      </c>
      <c r="H4" s="303"/>
      <c r="I4" s="303"/>
    </row>
    <row r="5" spans="1:12" s="38" customFormat="1" ht="21.6" customHeight="1">
      <c r="A5" s="93"/>
      <c r="B5" s="224"/>
      <c r="C5" s="303" t="s">
        <v>4</v>
      </c>
      <c r="D5" s="303"/>
      <c r="E5" s="303"/>
      <c r="F5" s="91"/>
      <c r="G5" s="303" t="s">
        <v>84</v>
      </c>
      <c r="H5" s="303"/>
      <c r="I5" s="303"/>
    </row>
    <row r="6" spans="1:12" s="38" customFormat="1" ht="21.6" customHeight="1">
      <c r="A6" s="93"/>
      <c r="B6" s="188"/>
      <c r="C6" s="314" t="s">
        <v>85</v>
      </c>
      <c r="D6" s="314"/>
      <c r="E6" s="314"/>
      <c r="F6" s="186"/>
      <c r="G6" s="314" t="s">
        <v>85</v>
      </c>
      <c r="H6" s="314"/>
      <c r="I6" s="314"/>
    </row>
    <row r="7" spans="1:12" s="38" customFormat="1" ht="21.6" customHeight="1">
      <c r="A7" s="93"/>
      <c r="B7" s="188"/>
      <c r="C7" s="312" t="s">
        <v>240</v>
      </c>
      <c r="D7" s="313"/>
      <c r="E7" s="313"/>
      <c r="F7" s="186"/>
      <c r="G7" s="312" t="s">
        <v>240</v>
      </c>
      <c r="H7" s="313"/>
      <c r="I7" s="313"/>
    </row>
    <row r="8" spans="1:12" s="38" customFormat="1" ht="21.6" customHeight="1">
      <c r="A8" s="93"/>
      <c r="B8" s="286" t="s">
        <v>6</v>
      </c>
      <c r="C8" s="189">
        <v>2024</v>
      </c>
      <c r="D8" s="93"/>
      <c r="E8" s="189">
        <v>2023</v>
      </c>
      <c r="F8" s="94"/>
      <c r="G8" s="189">
        <v>2024</v>
      </c>
      <c r="H8" s="93"/>
      <c r="I8" s="189">
        <v>2023</v>
      </c>
    </row>
    <row r="9" spans="1:12" s="38" customFormat="1" ht="21.6" customHeight="1">
      <c r="A9" s="93"/>
      <c r="B9" s="188"/>
      <c r="C9" s="189"/>
      <c r="D9" s="93"/>
      <c r="E9" s="189" t="s">
        <v>208</v>
      </c>
      <c r="F9" s="94"/>
      <c r="G9" s="189"/>
      <c r="H9" s="93"/>
      <c r="I9" s="189"/>
    </row>
    <row r="10" spans="1:12" ht="21.6" customHeight="1">
      <c r="A10" s="191" t="s">
        <v>9</v>
      </c>
      <c r="B10" s="188"/>
      <c r="C10" s="307" t="s">
        <v>10</v>
      </c>
      <c r="D10" s="307"/>
      <c r="E10" s="307"/>
      <c r="F10" s="307"/>
      <c r="G10" s="307"/>
      <c r="H10" s="307"/>
      <c r="I10" s="307"/>
    </row>
    <row r="11" spans="1:12" ht="21.6" customHeight="1">
      <c r="A11" s="191" t="s">
        <v>86</v>
      </c>
      <c r="B11" s="188"/>
      <c r="C11" s="192"/>
      <c r="D11" s="192"/>
      <c r="E11" s="192"/>
      <c r="F11" s="192"/>
      <c r="G11" s="192"/>
      <c r="H11" s="192"/>
      <c r="I11" s="192"/>
      <c r="L11" s="51"/>
    </row>
    <row r="12" spans="1:12" ht="21.6" customHeight="1">
      <c r="A12" s="93" t="s">
        <v>231</v>
      </c>
      <c r="B12" s="188"/>
      <c r="C12" s="193">
        <v>70201</v>
      </c>
      <c r="D12" s="193"/>
      <c r="E12" s="193">
        <v>43758</v>
      </c>
      <c r="F12" s="193"/>
      <c r="G12" s="194">
        <v>26898</v>
      </c>
      <c r="H12" s="193"/>
      <c r="I12" s="193">
        <v>39476</v>
      </c>
    </row>
    <row r="13" spans="1:12" ht="21.6" customHeight="1">
      <c r="A13" s="93" t="s">
        <v>227</v>
      </c>
      <c r="B13" s="188"/>
      <c r="C13" s="193">
        <v>0</v>
      </c>
      <c r="D13" s="193"/>
      <c r="E13" s="193">
        <v>0</v>
      </c>
      <c r="F13" s="193"/>
      <c r="G13" s="193">
        <v>4620</v>
      </c>
      <c r="H13" s="193"/>
      <c r="I13" s="194">
        <v>4110</v>
      </c>
    </row>
    <row r="14" spans="1:12" ht="21.6" customHeight="1">
      <c r="A14" s="93" t="s">
        <v>87</v>
      </c>
      <c r="B14" s="188"/>
      <c r="C14" s="193">
        <v>104520</v>
      </c>
      <c r="D14" s="193"/>
      <c r="E14" s="193">
        <v>465371</v>
      </c>
      <c r="F14" s="193"/>
      <c r="G14" s="193">
        <v>0</v>
      </c>
      <c r="H14" s="193"/>
      <c r="I14" s="193">
        <v>0</v>
      </c>
    </row>
    <row r="15" spans="1:12" ht="21.6" customHeight="1">
      <c r="A15" s="93" t="s">
        <v>88</v>
      </c>
      <c r="B15" s="188"/>
      <c r="C15" s="193">
        <v>196242</v>
      </c>
      <c r="D15" s="193"/>
      <c r="E15" s="193">
        <v>149525</v>
      </c>
      <c r="F15" s="193"/>
      <c r="G15" s="193">
        <v>0</v>
      </c>
      <c r="H15" s="193"/>
      <c r="I15" s="193">
        <v>0</v>
      </c>
    </row>
    <row r="16" spans="1:12" ht="21.6" customHeight="1">
      <c r="A16" s="93" t="s">
        <v>89</v>
      </c>
      <c r="B16" s="188"/>
      <c r="C16" s="193">
        <v>24376</v>
      </c>
      <c r="D16" s="193"/>
      <c r="E16" s="193">
        <v>30155</v>
      </c>
      <c r="F16" s="193"/>
      <c r="G16" s="193">
        <v>0</v>
      </c>
      <c r="H16" s="193"/>
      <c r="I16" s="193">
        <v>0</v>
      </c>
    </row>
    <row r="17" spans="1:10" ht="21.6" customHeight="1">
      <c r="A17" s="93" t="s">
        <v>90</v>
      </c>
      <c r="B17" s="188"/>
      <c r="C17" s="193">
        <v>49547</v>
      </c>
      <c r="D17" s="193"/>
      <c r="E17" s="193">
        <v>24673</v>
      </c>
      <c r="F17" s="193"/>
      <c r="G17" s="193">
        <v>0</v>
      </c>
      <c r="H17" s="193"/>
      <c r="I17" s="193">
        <v>0</v>
      </c>
    </row>
    <row r="18" spans="1:10" ht="21.6" customHeight="1">
      <c r="A18" s="93" t="s">
        <v>290</v>
      </c>
      <c r="B18" s="188"/>
      <c r="C18" s="193">
        <v>221</v>
      </c>
      <c r="D18" s="193"/>
      <c r="E18" s="193">
        <v>0</v>
      </c>
      <c r="F18" s="193"/>
      <c r="G18" s="193">
        <v>164139</v>
      </c>
      <c r="H18" s="193"/>
      <c r="I18" s="193">
        <v>1527</v>
      </c>
    </row>
    <row r="19" spans="1:10" s="139" customFormat="1" ht="21.6" customHeight="1">
      <c r="A19" s="93" t="s">
        <v>241</v>
      </c>
      <c r="B19" s="188">
        <v>2</v>
      </c>
      <c r="C19" s="193">
        <v>0</v>
      </c>
      <c r="D19" s="193"/>
      <c r="E19" s="195">
        <v>25589</v>
      </c>
      <c r="F19" s="193"/>
      <c r="G19" s="193">
        <v>0</v>
      </c>
      <c r="H19" s="193"/>
      <c r="I19" s="193">
        <v>0</v>
      </c>
    </row>
    <row r="20" spans="1:10" s="142" customFormat="1" ht="21.6" customHeight="1">
      <c r="A20" s="93" t="s">
        <v>295</v>
      </c>
      <c r="B20" s="188"/>
      <c r="C20" s="193"/>
      <c r="D20" s="193"/>
      <c r="E20" s="195"/>
      <c r="F20" s="193"/>
      <c r="G20" s="193"/>
      <c r="H20" s="193"/>
      <c r="I20" s="193"/>
    </row>
    <row r="21" spans="1:10" s="139" customFormat="1" ht="21.6" customHeight="1">
      <c r="A21" s="93" t="s">
        <v>296</v>
      </c>
      <c r="B21" s="188">
        <v>2</v>
      </c>
      <c r="C21" s="193">
        <v>0</v>
      </c>
      <c r="D21" s="193"/>
      <c r="E21" s="195">
        <v>360324</v>
      </c>
      <c r="F21" s="193"/>
      <c r="G21" s="193">
        <v>0</v>
      </c>
      <c r="H21" s="193"/>
      <c r="I21" s="193">
        <v>0</v>
      </c>
    </row>
    <row r="22" spans="1:10" s="139" customFormat="1" ht="21.6" customHeight="1">
      <c r="A22" s="93" t="s">
        <v>205</v>
      </c>
      <c r="B22" s="188">
        <v>2</v>
      </c>
      <c r="C22" s="193">
        <v>0</v>
      </c>
      <c r="D22" s="193"/>
      <c r="E22" s="195">
        <v>861931</v>
      </c>
      <c r="F22" s="193"/>
      <c r="G22" s="193">
        <v>0</v>
      </c>
      <c r="H22" s="193"/>
      <c r="I22" s="193">
        <v>0</v>
      </c>
    </row>
    <row r="23" spans="1:10" s="139" customFormat="1" ht="21.6" hidden="1" customHeight="1">
      <c r="A23" s="213" t="s">
        <v>243</v>
      </c>
      <c r="B23" s="225"/>
      <c r="C23" s="195">
        <v>0</v>
      </c>
      <c r="D23" s="195"/>
      <c r="E23" s="195"/>
      <c r="F23" s="195"/>
      <c r="G23" s="195">
        <v>0</v>
      </c>
      <c r="H23" s="195"/>
      <c r="I23" s="195">
        <v>0</v>
      </c>
    </row>
    <row r="24" spans="1:10" ht="21.6" customHeight="1">
      <c r="A24" s="93" t="s">
        <v>91</v>
      </c>
      <c r="B24" s="188"/>
      <c r="C24" s="193">
        <v>213470</v>
      </c>
      <c r="D24" s="193"/>
      <c r="E24" s="193">
        <v>28833</v>
      </c>
      <c r="F24" s="193"/>
      <c r="G24" s="193">
        <v>19</v>
      </c>
      <c r="H24" s="193"/>
      <c r="I24" s="193">
        <v>19</v>
      </c>
    </row>
    <row r="25" spans="1:10" s="51" customFormat="1" ht="21.6" customHeight="1">
      <c r="A25" s="173" t="s">
        <v>92</v>
      </c>
      <c r="B25" s="150"/>
      <c r="C25" s="196">
        <f>SUM(C12:C24)</f>
        <v>658577</v>
      </c>
      <c r="D25" s="197"/>
      <c r="E25" s="196">
        <f>SUM(E12:E24)</f>
        <v>1990159</v>
      </c>
      <c r="F25" s="197"/>
      <c r="G25" s="196">
        <f>SUM(G12:G24)</f>
        <v>195676</v>
      </c>
      <c r="H25" s="197"/>
      <c r="I25" s="196">
        <f>SUM(I12:I24)</f>
        <v>45132</v>
      </c>
    </row>
    <row r="26" spans="1:10" ht="20.25" customHeight="1">
      <c r="A26" s="97"/>
      <c r="B26" s="96"/>
      <c r="C26" s="96"/>
      <c r="D26" s="226"/>
      <c r="E26" s="96"/>
      <c r="F26" s="226"/>
      <c r="G26" s="226"/>
      <c r="H26" s="226"/>
      <c r="I26" s="226"/>
      <c r="J26" s="37"/>
    </row>
    <row r="27" spans="1:10" ht="21.6" customHeight="1">
      <c r="A27" s="191" t="s">
        <v>93</v>
      </c>
      <c r="B27" s="188"/>
      <c r="C27" s="193"/>
      <c r="D27" s="193"/>
      <c r="E27" s="193"/>
      <c r="F27" s="193"/>
      <c r="G27" s="193"/>
      <c r="H27" s="193"/>
      <c r="I27" s="193"/>
    </row>
    <row r="28" spans="1:10" ht="21.6" customHeight="1">
      <c r="A28" s="93" t="s">
        <v>94</v>
      </c>
      <c r="B28" s="188">
        <v>2</v>
      </c>
      <c r="C28" s="193">
        <v>86400</v>
      </c>
      <c r="D28" s="193"/>
      <c r="E28" s="195">
        <v>447949</v>
      </c>
      <c r="F28" s="193"/>
      <c r="G28" s="193">
        <v>0</v>
      </c>
      <c r="H28" s="193"/>
      <c r="I28" s="193">
        <v>0</v>
      </c>
    </row>
    <row r="29" spans="1:10" ht="21.6" customHeight="1">
      <c r="A29" s="93" t="s">
        <v>95</v>
      </c>
      <c r="B29" s="188">
        <v>2</v>
      </c>
      <c r="C29" s="193">
        <v>65234</v>
      </c>
      <c r="D29" s="193"/>
      <c r="E29" s="195">
        <v>47691</v>
      </c>
      <c r="F29" s="193"/>
      <c r="G29" s="193">
        <v>0</v>
      </c>
      <c r="H29" s="193"/>
      <c r="I29" s="193">
        <v>0</v>
      </c>
    </row>
    <row r="30" spans="1:10" ht="21.6" customHeight="1">
      <c r="A30" s="93" t="s">
        <v>96</v>
      </c>
      <c r="B30" s="188"/>
      <c r="C30" s="193">
        <v>9182</v>
      </c>
      <c r="D30" s="193"/>
      <c r="E30" s="195">
        <v>6327</v>
      </c>
      <c r="F30" s="193"/>
      <c r="G30" s="193">
        <v>0</v>
      </c>
      <c r="H30" s="193"/>
      <c r="I30" s="193">
        <v>0</v>
      </c>
    </row>
    <row r="31" spans="1:10" ht="21.6" customHeight="1">
      <c r="A31" s="93" t="s">
        <v>97</v>
      </c>
      <c r="B31" s="188">
        <v>2</v>
      </c>
      <c r="C31" s="193">
        <v>88854</v>
      </c>
      <c r="D31" s="193"/>
      <c r="E31" s="195">
        <v>44193</v>
      </c>
      <c r="F31" s="193"/>
      <c r="G31" s="193">
        <v>0</v>
      </c>
      <c r="H31" s="193"/>
      <c r="I31" s="193">
        <v>0</v>
      </c>
    </row>
    <row r="32" spans="1:10" ht="21.6" customHeight="1">
      <c r="A32" s="93" t="s">
        <v>98</v>
      </c>
      <c r="B32" s="227"/>
      <c r="C32" s="193">
        <v>30742</v>
      </c>
      <c r="D32" s="193"/>
      <c r="E32" s="195">
        <v>36999</v>
      </c>
      <c r="F32" s="193"/>
      <c r="G32" s="193">
        <v>0</v>
      </c>
      <c r="H32" s="193"/>
      <c r="I32" s="193">
        <v>0</v>
      </c>
    </row>
    <row r="33" spans="1:12" ht="21.6" customHeight="1">
      <c r="A33" s="93" t="s">
        <v>99</v>
      </c>
      <c r="B33" s="188">
        <v>2</v>
      </c>
      <c r="C33" s="193">
        <v>320347</v>
      </c>
      <c r="D33" s="193"/>
      <c r="E33" s="195">
        <v>207515</v>
      </c>
      <c r="F33" s="193"/>
      <c r="G33" s="193">
        <v>18294</v>
      </c>
      <c r="H33" s="193"/>
      <c r="I33" s="193">
        <v>19781</v>
      </c>
    </row>
    <row r="34" spans="1:12" ht="21.6" customHeight="1">
      <c r="A34" s="93" t="s">
        <v>100</v>
      </c>
      <c r="B34" s="188">
        <v>13</v>
      </c>
      <c r="C34" s="193">
        <v>28335</v>
      </c>
      <c r="D34" s="193"/>
      <c r="E34" s="195">
        <v>0</v>
      </c>
      <c r="F34" s="193"/>
      <c r="G34" s="193">
        <v>11000</v>
      </c>
      <c r="H34" s="193"/>
      <c r="I34" s="193">
        <v>0</v>
      </c>
    </row>
    <row r="35" spans="1:12" ht="21.6" customHeight="1">
      <c r="A35" s="93" t="s">
        <v>291</v>
      </c>
      <c r="B35" s="188"/>
      <c r="C35" s="193">
        <v>0</v>
      </c>
      <c r="D35" s="193"/>
      <c r="E35" s="195">
        <v>182993</v>
      </c>
      <c r="F35" s="193"/>
      <c r="G35" s="193">
        <v>0</v>
      </c>
      <c r="H35" s="193"/>
      <c r="I35" s="193">
        <v>0</v>
      </c>
      <c r="L35" s="52"/>
    </row>
    <row r="36" spans="1:12" ht="21.6" hidden="1" customHeight="1">
      <c r="A36" s="93" t="s">
        <v>101</v>
      </c>
      <c r="B36" s="188"/>
      <c r="C36" s="193">
        <v>0</v>
      </c>
      <c r="D36" s="193"/>
      <c r="E36" s="193">
        <v>0</v>
      </c>
      <c r="F36" s="193"/>
      <c r="G36" s="193">
        <v>0</v>
      </c>
      <c r="H36" s="193"/>
      <c r="I36" s="193">
        <v>0</v>
      </c>
    </row>
    <row r="37" spans="1:12" s="33" customFormat="1" ht="21.6" hidden="1" customHeight="1">
      <c r="A37" s="93" t="s">
        <v>102</v>
      </c>
      <c r="B37" s="93"/>
      <c r="C37" s="193">
        <v>0</v>
      </c>
      <c r="D37" s="93"/>
      <c r="E37" s="193">
        <v>0</v>
      </c>
      <c r="F37" s="93"/>
      <c r="G37" s="193">
        <v>0</v>
      </c>
      <c r="H37" s="93"/>
      <c r="I37" s="193">
        <v>0</v>
      </c>
    </row>
    <row r="38" spans="1:12" ht="21.6" customHeight="1">
      <c r="A38" s="173" t="s">
        <v>103</v>
      </c>
      <c r="B38" s="286"/>
      <c r="C38" s="196">
        <f>SUM(C28:C37)</f>
        <v>629094</v>
      </c>
      <c r="D38" s="197"/>
      <c r="E38" s="198">
        <f>SUM(E28:E37)</f>
        <v>973667</v>
      </c>
      <c r="F38" s="197"/>
      <c r="G38" s="196">
        <f>SUM(G28:G37)</f>
        <v>29294</v>
      </c>
      <c r="H38" s="197"/>
      <c r="I38" s="196">
        <f>SUM(I28:I37)</f>
        <v>19781</v>
      </c>
    </row>
    <row r="39" spans="1:12" ht="20.25" customHeight="1">
      <c r="A39" s="97"/>
      <c r="B39" s="96"/>
      <c r="C39" s="96"/>
      <c r="D39" s="226"/>
      <c r="E39" s="165"/>
      <c r="F39" s="226"/>
      <c r="G39" s="226"/>
      <c r="H39" s="226"/>
      <c r="I39" s="226"/>
      <c r="J39" s="37"/>
      <c r="L39" s="33"/>
    </row>
    <row r="40" spans="1:12" ht="21.6" customHeight="1">
      <c r="A40" s="285" t="s">
        <v>278</v>
      </c>
      <c r="B40" s="286"/>
      <c r="C40" s="288">
        <f>C25-C38</f>
        <v>29483</v>
      </c>
      <c r="D40" s="288"/>
      <c r="E40" s="289">
        <f>E25-E38</f>
        <v>1016492</v>
      </c>
      <c r="F40" s="288"/>
      <c r="G40" s="288">
        <f>G25-G38</f>
        <v>166382</v>
      </c>
      <c r="H40" s="288"/>
      <c r="I40" s="288">
        <f>I25-I38</f>
        <v>25351</v>
      </c>
      <c r="L40" s="52"/>
    </row>
    <row r="41" spans="1:12" ht="21.6" customHeight="1">
      <c r="A41" s="287" t="s">
        <v>104</v>
      </c>
      <c r="B41" s="286">
        <v>2</v>
      </c>
      <c r="C41" s="290">
        <v>-271487</v>
      </c>
      <c r="D41" s="290"/>
      <c r="E41" s="291">
        <v>-178639</v>
      </c>
      <c r="F41" s="290"/>
      <c r="G41" s="290">
        <v>-18051</v>
      </c>
      <c r="H41" s="290"/>
      <c r="I41" s="290">
        <v>-20889</v>
      </c>
      <c r="L41" s="52"/>
    </row>
    <row r="42" spans="1:12" s="142" customFormat="1" ht="21.6" customHeight="1">
      <c r="A42" s="292" t="s">
        <v>265</v>
      </c>
      <c r="B42" s="286">
        <v>3</v>
      </c>
      <c r="C42" s="290">
        <v>-15750</v>
      </c>
      <c r="D42" s="290"/>
      <c r="E42" s="291">
        <v>0</v>
      </c>
      <c r="F42" s="290"/>
      <c r="G42" s="290">
        <v>-6500</v>
      </c>
      <c r="H42" s="290"/>
      <c r="I42" s="290">
        <v>0</v>
      </c>
      <c r="L42" s="143"/>
    </row>
    <row r="43" spans="1:12" ht="21.6" customHeight="1">
      <c r="A43" s="292" t="s">
        <v>279</v>
      </c>
      <c r="B43" s="286"/>
      <c r="C43" s="293"/>
      <c r="D43" s="290"/>
      <c r="E43" s="294"/>
      <c r="F43" s="290"/>
      <c r="G43" s="290"/>
      <c r="H43" s="290"/>
      <c r="I43" s="290"/>
      <c r="L43" s="52"/>
    </row>
    <row r="44" spans="1:12" ht="21.6" customHeight="1">
      <c r="A44" s="292" t="s">
        <v>305</v>
      </c>
      <c r="B44" s="286"/>
      <c r="C44" s="290">
        <v>2844</v>
      </c>
      <c r="D44" s="290"/>
      <c r="E44" s="291">
        <v>-16137</v>
      </c>
      <c r="F44" s="290"/>
      <c r="G44" s="290">
        <v>0</v>
      </c>
      <c r="H44" s="290"/>
      <c r="I44" s="290">
        <v>0</v>
      </c>
    </row>
    <row r="45" spans="1:12" ht="21.6" customHeight="1">
      <c r="A45" s="285" t="s">
        <v>108</v>
      </c>
      <c r="B45" s="227"/>
      <c r="C45" s="295">
        <f>SUM(C40:C44)</f>
        <v>-254910</v>
      </c>
      <c r="D45" s="288"/>
      <c r="E45" s="296">
        <f>SUM(E40:E44)</f>
        <v>821716</v>
      </c>
      <c r="F45" s="288"/>
      <c r="G45" s="295">
        <f>SUM(G40:G44)</f>
        <v>141831</v>
      </c>
      <c r="H45" s="288"/>
      <c r="I45" s="295">
        <f>SUM(I40:I44)</f>
        <v>4462</v>
      </c>
      <c r="L45" s="52"/>
    </row>
    <row r="46" spans="1:12" ht="21.6" customHeight="1">
      <c r="A46" s="287" t="s">
        <v>306</v>
      </c>
      <c r="B46" s="286">
        <v>2</v>
      </c>
      <c r="C46" s="297">
        <v>-34483</v>
      </c>
      <c r="D46" s="290"/>
      <c r="E46" s="298">
        <v>30899</v>
      </c>
      <c r="F46" s="290"/>
      <c r="G46" s="297">
        <v>-32242</v>
      </c>
      <c r="H46" s="290"/>
      <c r="I46" s="297">
        <v>0</v>
      </c>
      <c r="L46" s="52"/>
    </row>
    <row r="47" spans="1:12" s="33" customFormat="1" ht="21.6" customHeight="1">
      <c r="A47" s="285" t="s">
        <v>109</v>
      </c>
      <c r="B47" s="93"/>
      <c r="C47" s="299">
        <f>SUM(C45:C46)</f>
        <v>-289393</v>
      </c>
      <c r="D47" s="300"/>
      <c r="E47" s="299">
        <f>SUM(E45:E46)</f>
        <v>852615</v>
      </c>
      <c r="F47" s="300"/>
      <c r="G47" s="299">
        <f>SUM(G45:G46)</f>
        <v>109589</v>
      </c>
      <c r="H47" s="300"/>
      <c r="I47" s="299">
        <f>SUM(I45:I46)</f>
        <v>4462</v>
      </c>
    </row>
    <row r="48" spans="1:12" s="152" customFormat="1" ht="20.25" customHeight="1">
      <c r="A48" s="173"/>
      <c r="B48" s="189"/>
      <c r="C48" s="151"/>
      <c r="D48" s="24"/>
      <c r="E48" s="151"/>
      <c r="F48" s="24"/>
      <c r="G48" s="151"/>
      <c r="H48" s="24"/>
      <c r="I48" s="151"/>
    </row>
    <row r="49" spans="1:10" s="152" customFormat="1" ht="20.25" customHeight="1">
      <c r="A49" s="173"/>
      <c r="B49" s="189"/>
      <c r="C49" s="151"/>
      <c r="D49" s="24"/>
      <c r="E49" s="151"/>
      <c r="F49" s="24"/>
      <c r="G49" s="151"/>
      <c r="H49" s="24"/>
      <c r="I49" s="151"/>
    </row>
    <row r="50" spans="1:10" s="152" customFormat="1" ht="20.25" customHeight="1">
      <c r="A50" s="173"/>
      <c r="B50" s="189"/>
      <c r="C50" s="151"/>
      <c r="D50" s="24"/>
      <c r="E50" s="151"/>
      <c r="F50" s="24"/>
      <c r="G50" s="151"/>
      <c r="H50" s="24"/>
      <c r="I50" s="151"/>
    </row>
    <row r="51" spans="1:10" ht="21.6" customHeight="1">
      <c r="A51" s="308" t="s">
        <v>0</v>
      </c>
      <c r="B51" s="308"/>
      <c r="C51" s="308"/>
      <c r="D51" s="308"/>
      <c r="E51" s="308"/>
      <c r="F51" s="308"/>
      <c r="G51" s="308"/>
      <c r="H51" s="308"/>
      <c r="I51" s="308"/>
    </row>
    <row r="52" spans="1:10" ht="21.6" customHeight="1">
      <c r="A52" s="309" t="s">
        <v>83</v>
      </c>
      <c r="B52" s="310"/>
      <c r="C52" s="310"/>
      <c r="D52" s="310"/>
      <c r="E52" s="310"/>
      <c r="F52" s="310"/>
      <c r="G52" s="310"/>
      <c r="H52" s="310"/>
      <c r="I52" s="310"/>
    </row>
    <row r="53" spans="1:10" ht="21.6" customHeight="1">
      <c r="A53" s="97"/>
      <c r="B53" s="227"/>
      <c r="C53" s="97"/>
      <c r="D53" s="97"/>
      <c r="E53" s="97"/>
      <c r="F53" s="97"/>
      <c r="G53" s="97"/>
      <c r="H53" s="97"/>
      <c r="I53" s="97"/>
    </row>
    <row r="54" spans="1:10" ht="21.6" customHeight="1">
      <c r="A54" s="97"/>
      <c r="B54" s="188"/>
      <c r="C54" s="303" t="s">
        <v>2</v>
      </c>
      <c r="D54" s="303"/>
      <c r="E54" s="303"/>
      <c r="F54" s="91"/>
      <c r="G54" s="303" t="s">
        <v>3</v>
      </c>
      <c r="H54" s="303"/>
      <c r="I54" s="303"/>
    </row>
    <row r="55" spans="1:10" ht="21.6" customHeight="1">
      <c r="A55" s="97"/>
      <c r="B55" s="224"/>
      <c r="C55" s="303" t="s">
        <v>4</v>
      </c>
      <c r="D55" s="303"/>
      <c r="E55" s="303"/>
      <c r="F55" s="91"/>
      <c r="G55" s="303" t="s">
        <v>84</v>
      </c>
      <c r="H55" s="303"/>
      <c r="I55" s="303"/>
    </row>
    <row r="56" spans="1:10" ht="21.6" customHeight="1">
      <c r="A56" s="97"/>
      <c r="B56" s="188"/>
      <c r="C56" s="314" t="s">
        <v>85</v>
      </c>
      <c r="D56" s="314"/>
      <c r="E56" s="314"/>
      <c r="F56" s="186"/>
      <c r="G56" s="314" t="s">
        <v>85</v>
      </c>
      <c r="H56" s="314"/>
      <c r="I56" s="314"/>
    </row>
    <row r="57" spans="1:10" ht="21.6" customHeight="1">
      <c r="A57" s="97"/>
      <c r="B57" s="188"/>
      <c r="C57" s="312" t="s">
        <v>240</v>
      </c>
      <c r="D57" s="313"/>
      <c r="E57" s="313"/>
      <c r="F57" s="186"/>
      <c r="G57" s="312" t="s">
        <v>240</v>
      </c>
      <c r="H57" s="313"/>
      <c r="I57" s="313"/>
    </row>
    <row r="58" spans="1:10" ht="21.6" customHeight="1">
      <c r="A58" s="97"/>
      <c r="B58" s="188"/>
      <c r="C58" s="189">
        <v>2024</v>
      </c>
      <c r="D58" s="93"/>
      <c r="E58" s="189">
        <v>2023</v>
      </c>
      <c r="F58" s="94"/>
      <c r="G58" s="189">
        <v>2024</v>
      </c>
      <c r="H58" s="93"/>
      <c r="I58" s="189">
        <v>2023</v>
      </c>
    </row>
    <row r="59" spans="1:10" s="142" customFormat="1" ht="21.6" customHeight="1">
      <c r="A59" s="97"/>
      <c r="B59" s="188"/>
      <c r="C59" s="189"/>
      <c r="D59" s="93"/>
      <c r="E59" s="189" t="s">
        <v>208</v>
      </c>
      <c r="F59" s="94"/>
      <c r="G59" s="189"/>
      <c r="H59" s="93"/>
      <c r="I59" s="189"/>
    </row>
    <row r="60" spans="1:10" ht="21.6" customHeight="1">
      <c r="A60" s="97"/>
      <c r="B60" s="188"/>
      <c r="C60" s="307" t="s">
        <v>10</v>
      </c>
      <c r="D60" s="307"/>
      <c r="E60" s="307"/>
      <c r="F60" s="307"/>
      <c r="G60" s="307"/>
      <c r="H60" s="307"/>
      <c r="I60" s="307"/>
    </row>
    <row r="61" spans="1:10" ht="21.6" customHeight="1">
      <c r="A61" s="173" t="s">
        <v>110</v>
      </c>
      <c r="B61" s="188"/>
      <c r="C61" s="205"/>
      <c r="D61" s="40"/>
      <c r="E61" s="205"/>
      <c r="F61" s="40"/>
      <c r="G61" s="40"/>
      <c r="H61" s="40"/>
      <c r="I61" s="40"/>
      <c r="J61" s="30"/>
    </row>
    <row r="62" spans="1:10" ht="21.6" customHeight="1">
      <c r="A62" s="53" t="s">
        <v>111</v>
      </c>
      <c r="B62" s="188"/>
      <c r="C62" s="205"/>
      <c r="D62" s="40"/>
      <c r="E62" s="205"/>
      <c r="F62" s="40"/>
      <c r="G62" s="40"/>
      <c r="H62" s="40"/>
      <c r="I62" s="40"/>
      <c r="J62" s="30"/>
    </row>
    <row r="63" spans="1:10" ht="21.6" customHeight="1">
      <c r="A63" s="206" t="s">
        <v>280</v>
      </c>
      <c r="B63" s="188"/>
      <c r="C63" s="193">
        <v>0</v>
      </c>
      <c r="D63" s="147"/>
      <c r="E63" s="147">
        <v>-14332</v>
      </c>
      <c r="F63" s="147"/>
      <c r="G63" s="193">
        <v>0</v>
      </c>
      <c r="H63" s="147"/>
      <c r="I63" s="147">
        <v>50</v>
      </c>
      <c r="J63" s="30"/>
    </row>
    <row r="64" spans="1:10" ht="21.6" customHeight="1">
      <c r="A64" s="206" t="s">
        <v>112</v>
      </c>
      <c r="B64" s="188"/>
      <c r="C64" s="147">
        <v>-36815</v>
      </c>
      <c r="D64" s="193"/>
      <c r="E64" s="147">
        <v>17762</v>
      </c>
      <c r="F64" s="193"/>
      <c r="G64" s="193">
        <v>0</v>
      </c>
      <c r="H64" s="147"/>
      <c r="I64" s="197">
        <v>0</v>
      </c>
      <c r="J64" s="30"/>
    </row>
    <row r="65" spans="1:10" s="51" customFormat="1" ht="21.6" customHeight="1">
      <c r="A65" s="173" t="s">
        <v>113</v>
      </c>
      <c r="B65" s="150"/>
      <c r="C65" s="81">
        <f>SUM(C63:C64)</f>
        <v>-36815</v>
      </c>
      <c r="D65" s="8"/>
      <c r="E65" s="81">
        <f>SUM(E63:E64)</f>
        <v>3430</v>
      </c>
      <c r="F65" s="9"/>
      <c r="G65" s="81">
        <f>SUM(G63:G64)</f>
        <v>0</v>
      </c>
      <c r="H65" s="10"/>
      <c r="I65" s="81">
        <f>SUM(I63:I64)</f>
        <v>50</v>
      </c>
      <c r="J65" s="31"/>
    </row>
    <row r="66" spans="1:10" s="38" customFormat="1" ht="20.25" customHeight="1">
      <c r="A66" s="228"/>
      <c r="B66" s="229"/>
      <c r="C66" s="228"/>
      <c r="D66" s="230"/>
      <c r="E66" s="228"/>
      <c r="F66" s="230"/>
      <c r="G66" s="231"/>
      <c r="H66" s="230"/>
      <c r="I66" s="231"/>
      <c r="J66" s="39"/>
    </row>
    <row r="67" spans="1:10" ht="21.6" customHeight="1">
      <c r="A67" s="53" t="s">
        <v>114</v>
      </c>
      <c r="B67" s="188"/>
      <c r="C67" s="147"/>
      <c r="D67" s="147"/>
      <c r="E67" s="147"/>
      <c r="F67" s="147"/>
      <c r="G67" s="147"/>
      <c r="H67" s="147"/>
      <c r="I67" s="147"/>
      <c r="J67" s="30"/>
    </row>
    <row r="68" spans="1:10" ht="21.6" customHeight="1">
      <c r="A68" s="146" t="s">
        <v>281</v>
      </c>
      <c r="B68" s="188"/>
      <c r="C68" s="193">
        <v>-57399</v>
      </c>
      <c r="D68" s="147"/>
      <c r="E68" s="147">
        <v>421019</v>
      </c>
      <c r="F68" s="147"/>
      <c r="G68" s="147">
        <v>0</v>
      </c>
      <c r="H68" s="147"/>
      <c r="I68" s="147">
        <v>140933</v>
      </c>
      <c r="J68" s="30"/>
    </row>
    <row r="69" spans="1:10" ht="21.6" customHeight="1">
      <c r="A69" s="146" t="s">
        <v>115</v>
      </c>
      <c r="B69" s="188"/>
      <c r="C69" s="97"/>
      <c r="D69" s="97"/>
      <c r="E69" s="232"/>
      <c r="F69" s="232"/>
      <c r="G69" s="232"/>
      <c r="H69" s="232"/>
      <c r="I69" s="232"/>
      <c r="J69" s="30"/>
    </row>
    <row r="70" spans="1:10" ht="16.2" customHeight="1">
      <c r="A70" s="146" t="s">
        <v>292</v>
      </c>
      <c r="B70" s="188"/>
      <c r="C70" s="193">
        <v>0</v>
      </c>
      <c r="D70" s="147"/>
      <c r="E70" s="193">
        <v>5275</v>
      </c>
      <c r="F70" s="147"/>
      <c r="G70" s="193">
        <v>0</v>
      </c>
      <c r="H70" s="147"/>
      <c r="I70" s="222">
        <v>0</v>
      </c>
      <c r="J70" s="30"/>
    </row>
    <row r="71" spans="1:10" s="51" customFormat="1" ht="21.6" customHeight="1">
      <c r="A71" s="173" t="s">
        <v>116</v>
      </c>
      <c r="B71" s="150"/>
      <c r="C71" s="81">
        <f>SUM(C68:C70)</f>
        <v>-57399</v>
      </c>
      <c r="D71" s="8"/>
      <c r="E71" s="81">
        <f>SUM(E68:E70)</f>
        <v>426294</v>
      </c>
      <c r="F71" s="32"/>
      <c r="G71" s="81">
        <f>SUM(G68:G70)</f>
        <v>0</v>
      </c>
      <c r="H71" s="32"/>
      <c r="I71" s="81">
        <f>SUM(I68:I70)</f>
        <v>140933</v>
      </c>
      <c r="J71" s="31"/>
    </row>
    <row r="72" spans="1:10" ht="21.6" customHeight="1">
      <c r="A72" s="186" t="s">
        <v>117</v>
      </c>
      <c r="B72" s="188"/>
      <c r="C72" s="196">
        <f>C65+C71</f>
        <v>-94214</v>
      </c>
      <c r="D72" s="32"/>
      <c r="E72" s="196">
        <f>E65+E71</f>
        <v>429724</v>
      </c>
      <c r="F72" s="32"/>
      <c r="G72" s="196">
        <f>G65+G71</f>
        <v>0</v>
      </c>
      <c r="H72" s="32"/>
      <c r="I72" s="196">
        <f>I65+I71</f>
        <v>140983</v>
      </c>
      <c r="J72" s="30"/>
    </row>
    <row r="73" spans="1:10" ht="21.6" customHeight="1" thickBot="1">
      <c r="A73" s="173" t="s">
        <v>118</v>
      </c>
      <c r="B73" s="188"/>
      <c r="C73" s="82">
        <f>C72+C47</f>
        <v>-383607</v>
      </c>
      <c r="D73" s="32"/>
      <c r="E73" s="82">
        <f>E72+E47</f>
        <v>1282339</v>
      </c>
      <c r="F73" s="32"/>
      <c r="G73" s="82">
        <f>G72+G47</f>
        <v>109589</v>
      </c>
      <c r="H73" s="32"/>
      <c r="I73" s="82">
        <f>I72+I47</f>
        <v>145445</v>
      </c>
      <c r="J73" s="30"/>
    </row>
    <row r="74" spans="1:10" s="38" customFormat="1" ht="20.25" customHeight="1" thickTop="1">
      <c r="A74" s="228"/>
      <c r="B74" s="229"/>
      <c r="C74" s="228"/>
      <c r="D74" s="230"/>
      <c r="E74" s="228"/>
      <c r="F74" s="230"/>
      <c r="G74" s="231"/>
      <c r="H74" s="230"/>
      <c r="I74" s="231"/>
      <c r="J74" s="39"/>
    </row>
    <row r="75" spans="1:10" s="38" customFormat="1" ht="20.25" customHeight="1">
      <c r="A75" s="186" t="s">
        <v>226</v>
      </c>
      <c r="B75" s="229"/>
      <c r="C75" s="228"/>
      <c r="D75" s="230"/>
      <c r="E75" s="228"/>
      <c r="F75" s="230"/>
      <c r="G75" s="231"/>
      <c r="H75" s="230"/>
      <c r="I75" s="231"/>
      <c r="J75" s="39"/>
    </row>
    <row r="76" spans="1:10" s="38" customFormat="1" ht="20.25" customHeight="1">
      <c r="A76" s="146" t="s">
        <v>119</v>
      </c>
      <c r="B76" s="229"/>
      <c r="C76" s="193">
        <v>-238160</v>
      </c>
      <c r="D76" s="230"/>
      <c r="E76" s="195">
        <v>994924</v>
      </c>
      <c r="F76" s="230"/>
      <c r="G76" s="193">
        <v>109589</v>
      </c>
      <c r="H76" s="147"/>
      <c r="I76" s="147">
        <v>4462</v>
      </c>
      <c r="J76" s="39"/>
    </row>
    <row r="77" spans="1:10" s="38" customFormat="1" ht="20.25" customHeight="1">
      <c r="A77" s="146" t="s">
        <v>120</v>
      </c>
      <c r="B77" s="229"/>
      <c r="C77" s="193">
        <v>-51233</v>
      </c>
      <c r="D77" s="193"/>
      <c r="E77" s="195">
        <v>-142309</v>
      </c>
      <c r="F77" s="193"/>
      <c r="G77" s="193">
        <v>0</v>
      </c>
      <c r="H77" s="193"/>
      <c r="I77" s="193">
        <v>0</v>
      </c>
      <c r="J77" s="39"/>
    </row>
    <row r="78" spans="1:10" s="38" customFormat="1" ht="20.25" customHeight="1" thickBot="1">
      <c r="A78" s="173"/>
      <c r="B78" s="229"/>
      <c r="C78" s="82">
        <f>SUM(C76:C77)</f>
        <v>-289393</v>
      </c>
      <c r="D78" s="230"/>
      <c r="E78" s="161">
        <f>SUM(E76:E77)</f>
        <v>852615</v>
      </c>
      <c r="F78" s="230"/>
      <c r="G78" s="82">
        <f>SUM(G76:G77)</f>
        <v>109589</v>
      </c>
      <c r="H78" s="230"/>
      <c r="I78" s="82">
        <f>SUM(I76:I77)</f>
        <v>4462</v>
      </c>
      <c r="J78" s="39"/>
    </row>
    <row r="79" spans="1:10" s="38" customFormat="1" ht="20.25" customHeight="1" thickTop="1">
      <c r="A79" s="228"/>
      <c r="B79" s="229"/>
      <c r="C79" s="228"/>
      <c r="D79" s="230"/>
      <c r="E79" s="228"/>
      <c r="F79" s="230"/>
      <c r="G79" s="231"/>
      <c r="H79" s="230"/>
      <c r="I79" s="231"/>
      <c r="J79" s="39"/>
    </row>
    <row r="80" spans="1:10" s="38" customFormat="1" ht="20.25" customHeight="1">
      <c r="A80" s="186" t="s">
        <v>121</v>
      </c>
      <c r="B80" s="229"/>
      <c r="C80" s="228"/>
      <c r="D80" s="230"/>
      <c r="E80" s="228"/>
      <c r="F80" s="230"/>
      <c r="G80" s="231"/>
      <c r="H80" s="230"/>
      <c r="I80" s="231"/>
      <c r="J80" s="39"/>
    </row>
    <row r="81" spans="1:10" s="38" customFormat="1" ht="20.25" customHeight="1">
      <c r="A81" s="146" t="s">
        <v>119</v>
      </c>
      <c r="B81" s="229"/>
      <c r="C81" s="193">
        <v>-389187</v>
      </c>
      <c r="D81" s="230"/>
      <c r="E81" s="195">
        <v>1422368</v>
      </c>
      <c r="F81" s="230"/>
      <c r="G81" s="193">
        <v>109589</v>
      </c>
      <c r="H81" s="147"/>
      <c r="I81" s="147">
        <v>145445</v>
      </c>
      <c r="J81" s="39"/>
    </row>
    <row r="82" spans="1:10" s="38" customFormat="1" ht="20.25" customHeight="1">
      <c r="A82" s="146" t="s">
        <v>120</v>
      </c>
      <c r="B82" s="229"/>
      <c r="C82" s="193">
        <v>5580</v>
      </c>
      <c r="D82" s="193"/>
      <c r="E82" s="195">
        <v>-140029</v>
      </c>
      <c r="F82" s="193"/>
      <c r="G82" s="193">
        <v>0</v>
      </c>
      <c r="H82" s="193"/>
      <c r="I82" s="193">
        <v>0</v>
      </c>
      <c r="J82" s="39"/>
    </row>
    <row r="83" spans="1:10" s="38" customFormat="1" ht="20.25" customHeight="1" thickBot="1">
      <c r="A83" s="173"/>
      <c r="B83" s="229"/>
      <c r="C83" s="82">
        <f>SUM(C81:C82)</f>
        <v>-383607</v>
      </c>
      <c r="D83" s="230"/>
      <c r="E83" s="161">
        <f>SUM(E81:E82)</f>
        <v>1282339</v>
      </c>
      <c r="F83" s="230"/>
      <c r="G83" s="82">
        <f>SUM(G81:G82)</f>
        <v>109589</v>
      </c>
      <c r="H83" s="230"/>
      <c r="I83" s="82">
        <f>SUM(I81:I82)</f>
        <v>145445</v>
      </c>
      <c r="J83" s="39"/>
    </row>
    <row r="84" spans="1:10" s="38" customFormat="1" ht="20.25" customHeight="1" thickTop="1">
      <c r="A84" s="228"/>
      <c r="B84" s="229"/>
      <c r="C84" s="228"/>
      <c r="D84" s="230"/>
      <c r="E84" s="233"/>
      <c r="F84" s="230"/>
      <c r="G84" s="231"/>
      <c r="H84" s="230"/>
      <c r="I84" s="231"/>
      <c r="J84" s="39"/>
    </row>
    <row r="85" spans="1:10" s="33" customFormat="1" ht="20.25" customHeight="1" thickBot="1">
      <c r="A85" s="66" t="s">
        <v>209</v>
      </c>
      <c r="B85" s="187"/>
      <c r="C85" s="214">
        <f>C76/500651</f>
        <v>-0.47570063776962396</v>
      </c>
      <c r="D85" s="73"/>
      <c r="E85" s="214">
        <v>2.41</v>
      </c>
      <c r="F85" s="73"/>
      <c r="G85" s="214">
        <f>G76/500651</f>
        <v>0.21889300131229139</v>
      </c>
      <c r="H85" s="73"/>
      <c r="I85" s="214">
        <f>I76/383278</f>
        <v>1.164168045126514E-2</v>
      </c>
    </row>
    <row r="86" spans="1:10" ht="21.6" customHeight="1" thickTop="1">
      <c r="A86" s="33"/>
      <c r="B86" s="68"/>
      <c r="C86" s="40"/>
      <c r="D86" s="40"/>
      <c r="E86" s="40"/>
      <c r="F86" s="40"/>
      <c r="G86" s="40"/>
      <c r="H86" s="40"/>
      <c r="I86" s="83"/>
    </row>
    <row r="88" spans="1:10" ht="21.6" customHeight="1">
      <c r="F88" s="41"/>
    </row>
    <row r="89" spans="1:10" ht="21.6" customHeight="1">
      <c r="F89" s="41"/>
    </row>
    <row r="90" spans="1:10" ht="21.6" customHeight="1">
      <c r="F90" s="41"/>
    </row>
    <row r="91" spans="1:10" ht="21.6" customHeight="1">
      <c r="F91" s="41"/>
    </row>
    <row r="92" spans="1:10" ht="21.6" customHeight="1">
      <c r="F92" s="41"/>
    </row>
    <row r="98" spans="1:5" ht="21.6" customHeight="1">
      <c r="A98" s="315"/>
      <c r="B98" s="315"/>
      <c r="C98" s="315"/>
      <c r="D98" s="315"/>
      <c r="E98" s="315"/>
    </row>
  </sheetData>
  <customSheetViews>
    <customSheetView guid="{A82D49EB-A25D-4520-9E5A-28478E33FF16}" showPageBreaks="1" topLeftCell="A30">
      <selection activeCell="A42" sqref="A42:IV42"/>
      <pageMargins left="0" right="0" top="0" bottom="0" header="0" footer="0"/>
      <pageSetup paperSize="9" firstPageNumber="3" fitToWidth="0" orientation="portrait" useFirstPageNumber="1" r:id="rId1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777C3DCA-DB29-4D4A-B955-242E20546123}" showPageBreaks="1" topLeftCell="A40">
      <selection activeCell="A97" sqref="A97"/>
      <pageMargins left="0" right="0" top="0" bottom="0" header="0" footer="0"/>
      <pageSetup paperSize="9" scale="95" firstPageNumber="3" fitToWidth="0" orientation="portrait" useFirstPageNumber="1" r:id="rId2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BEF176AB-5F77-4CE8-B3EC-B5F59335502B}" showPageBreaks="1" topLeftCell="A61">
      <selection activeCell="A82" sqref="A82:IV82"/>
      <pageMargins left="0" right="0" top="0" bottom="0" header="0" footer="0"/>
      <pageSetup paperSize="9" scale="95" firstPageNumber="3" fitToWidth="0" orientation="portrait" useFirstPageNumber="1" r:id="rId3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023D5389-0C50-47D1-A88C-CC8DB0B04D83}" topLeftCell="A67">
      <selection activeCell="A46" sqref="A46"/>
      <pageMargins left="0" right="0" top="0" bottom="0" header="0" footer="0"/>
      <pageSetup paperSize="9" firstPageNumber="3" fitToWidth="0" orientation="portrait" useFirstPageNumber="1" r:id="rId4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389C49A3-3074-4B57-9936-4A93891C35E1}" showPageBreaks="1" topLeftCell="A70">
      <selection activeCell="A82" sqref="A82"/>
      <pageMargins left="0" right="0" top="0" bottom="0" header="0" footer="0"/>
      <pageSetup paperSize="9" firstPageNumber="3" fitToWidth="0" orientation="portrait" useFirstPageNumber="1" r:id="rId5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A4695C2D-4B51-4EDA-A343-D1C23B45E9CF}" showPageBreaks="1" showRuler="0">
      <selection activeCell="A41" sqref="A41:IV41"/>
      <pageMargins left="0" right="0" top="0" bottom="0" header="0" footer="0"/>
      <pageSetup paperSize="9" firstPageNumber="3" fitToWidth="0" orientation="portrait" useFirstPageNumber="1" r:id="rId6"/>
      <headerFooter alignWithMargins="0"/>
    </customSheetView>
    <customSheetView guid="{14F2CB60-0B6E-4A74-B9D9-FA75EECB80F8}" showPageBreaks="1" showRuler="0" topLeftCell="A31">
      <selection activeCell="B46" sqref="B46"/>
      <pageMargins left="0" right="0" top="0" bottom="0" header="0" footer="0"/>
      <pageSetup paperSize="9" firstPageNumber="3" fitToWidth="0" orientation="portrait" useFirstPageNumber="1" r:id="rId7"/>
      <headerFooter alignWithMargins="0">
        <oddHeader>&amp;C&amp;"Times New Roman,Bold"&amp;18Draft</oddHeader>
        <oddFooter>&amp;R&amp;"Verdana,Bold"&amp;8-&amp;F-&amp;A-&amp;D-&amp;T</oddFooter>
      </headerFooter>
    </customSheetView>
    <customSheetView guid="{71F08C2D-A392-4E43-8C71-7A0315E603E3}" showPageBreaks="1" showRuler="0" topLeftCell="A4">
      <selection activeCell="E7" sqref="E7"/>
      <pageMargins left="0" right="0" top="0" bottom="0" header="0" footer="0"/>
      <pageSetup paperSize="9" firstPageNumber="3" fitToWidth="0" orientation="portrait" useFirstPageNumber="1" r:id="rId8"/>
      <headerFooter alignWithMargins="0">
        <oddHeader>&amp;C&amp;"Times New Roman,Bold"&amp;18Draft</oddHeader>
        <oddFooter>&amp;R&amp;"Verdana,Bold"&amp;8-&amp;F-&amp;A-&amp;D-&amp;T</oddFooter>
      </headerFooter>
    </customSheetView>
    <customSheetView guid="{6D8DA1E2-E683-4EF8-8323-F59E6D53EF58}">
      <selection activeCell="A79" sqref="A79:F79"/>
      <pageMargins left="0" right="0" top="0" bottom="0" header="0" footer="0"/>
      <pageSetup paperSize="9" firstPageNumber="3" fitToWidth="0" orientation="portrait" useFirstPageNumber="1" r:id="rId9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B1903EBB-F2B2-482F-8522-EFC6A62EFE29}" topLeftCell="A67">
      <selection activeCell="C81" sqref="C81"/>
      <pageMargins left="0" right="0" top="0" bottom="0" header="0" footer="0"/>
      <pageSetup paperSize="9" firstPageNumber="3" fitToWidth="0" orientation="portrait" useFirstPageNumber="1" r:id="rId10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88D99024-9974-4C2C-AD31-DE47EDB57561}" showRuler="0" topLeftCell="A67">
      <selection activeCell="C81" sqref="C81"/>
      <pageMargins left="0" right="0" top="0" bottom="0" header="0" footer="0"/>
      <pageSetup paperSize="9" firstPageNumber="3" fitToWidth="0" orientation="portrait" useFirstPageNumber="1" r:id="rId11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E2C5A292-1F08-4011-B7CD-B2C1CB9ECC1B}" showRuler="0" topLeftCell="A46">
      <selection activeCell="K59" sqref="K59"/>
      <pageMargins left="0" right="0" top="0" bottom="0" header="0" footer="0"/>
      <pageSetup paperSize="9" firstPageNumber="3" fitToWidth="0" orientation="portrait" useFirstPageNumber="1" r:id="rId12"/>
      <headerFooter alignWithMargins="0">
        <oddHeader>&amp;C&amp;"Times New Roman,Bold"Draft</oddHeader>
        <oddFooter>&amp;R&amp;"Verdana,Bold"&amp;8-&amp;F-&amp;A-&amp;D-&amp;T</oddFooter>
      </headerFooter>
    </customSheetView>
  </customSheetViews>
  <mergeCells count="25">
    <mergeCell ref="C56:E56"/>
    <mergeCell ref="G56:I56"/>
    <mergeCell ref="C57:E57"/>
    <mergeCell ref="A98:E98"/>
    <mergeCell ref="C3:E3"/>
    <mergeCell ref="A51:I51"/>
    <mergeCell ref="A52:I52"/>
    <mergeCell ref="G57:I57"/>
    <mergeCell ref="C60:I60"/>
    <mergeCell ref="C54:E54"/>
    <mergeCell ref="G54:I54"/>
    <mergeCell ref="C55:E55"/>
    <mergeCell ref="G55:I55"/>
    <mergeCell ref="A1:I1"/>
    <mergeCell ref="A2:I2"/>
    <mergeCell ref="G3:I3"/>
    <mergeCell ref="C10:I10"/>
    <mergeCell ref="C4:E4"/>
    <mergeCell ref="G4:I4"/>
    <mergeCell ref="C5:E5"/>
    <mergeCell ref="G5:I5"/>
    <mergeCell ref="G7:I7"/>
    <mergeCell ref="C6:E6"/>
    <mergeCell ref="G6:I6"/>
    <mergeCell ref="C7:E7"/>
  </mergeCells>
  <phoneticPr fontId="0" type="noConversion"/>
  <pageMargins left="0.8" right="0.8" top="0.48" bottom="0.5" header="0.5" footer="0.5"/>
  <pageSetup paperSize="9" scale="75" firstPageNumber="6" fitToHeight="0" orientation="portrait" useFirstPageNumber="1" r:id="rId13"/>
  <headerFooter alignWithMargins="0">
    <oddFooter>&amp;L&amp;"Times New Roman,Regular"&amp;11    The accompanying notes form an integral part of the interim financial statements.
&amp;C&amp;P</oddFooter>
  </headerFooter>
  <rowBreaks count="1" manualBreakCount="1">
    <brk id="50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2"/>
  <sheetViews>
    <sheetView view="pageBreakPreview" topLeftCell="A25" zoomScaleNormal="55" zoomScaleSheetLayoutView="100" workbookViewId="0">
      <selection activeCell="A68" sqref="A68"/>
    </sheetView>
  </sheetViews>
  <sheetFormatPr defaultColWidth="11.375" defaultRowHeight="21.6" customHeight="1"/>
  <cols>
    <col min="1" max="1" width="58.5" style="148" customWidth="1"/>
    <col min="2" max="2" width="8.5" style="141" customWidth="1"/>
    <col min="3" max="3" width="1.625" style="141" customWidth="1"/>
    <col min="4" max="4" width="15.125" style="148" customWidth="1"/>
    <col min="5" max="5" width="2.125" style="148" customWidth="1"/>
    <col min="6" max="6" width="15.125" style="148" customWidth="1"/>
    <col min="7" max="7" width="2.125" style="148" customWidth="1"/>
    <col min="8" max="8" width="15.125" style="148" customWidth="1"/>
    <col min="9" max="9" width="2.125" style="148" customWidth="1"/>
    <col min="10" max="10" width="15.125" style="148" customWidth="1"/>
    <col min="11" max="16384" width="11.375" style="148"/>
  </cols>
  <sheetData>
    <row r="1" spans="1:13" ht="21.6" customHeight="1">
      <c r="A1" s="302" t="s">
        <v>0</v>
      </c>
      <c r="B1" s="302"/>
      <c r="C1" s="302"/>
      <c r="D1" s="302"/>
      <c r="E1" s="302"/>
      <c r="F1" s="302"/>
      <c r="G1" s="302"/>
      <c r="H1" s="302"/>
      <c r="I1" s="302"/>
      <c r="J1" s="302"/>
    </row>
    <row r="2" spans="1:13" ht="21.6" customHeight="1">
      <c r="A2" s="317" t="s">
        <v>83</v>
      </c>
      <c r="B2" s="302"/>
      <c r="C2" s="302"/>
      <c r="D2" s="302"/>
      <c r="E2" s="302"/>
      <c r="F2" s="302"/>
      <c r="G2" s="302"/>
      <c r="H2" s="302"/>
      <c r="I2" s="302"/>
      <c r="J2" s="302"/>
    </row>
    <row r="3" spans="1:13" ht="21.6" customHeight="1">
      <c r="A3" s="93"/>
      <c r="B3" s="188"/>
      <c r="C3" s="188"/>
      <c r="D3" s="311"/>
      <c r="E3" s="311"/>
      <c r="F3" s="311"/>
      <c r="G3" s="94"/>
      <c r="H3" s="311"/>
      <c r="I3" s="311"/>
      <c r="J3" s="311"/>
    </row>
    <row r="4" spans="1:13" ht="21.6" customHeight="1">
      <c r="A4" s="93"/>
      <c r="B4" s="188"/>
      <c r="C4" s="188"/>
      <c r="D4" s="303" t="s">
        <v>2</v>
      </c>
      <c r="E4" s="303"/>
      <c r="F4" s="303"/>
      <c r="G4" s="91"/>
      <c r="H4" s="303" t="s">
        <v>3</v>
      </c>
      <c r="I4" s="303"/>
      <c r="J4" s="303"/>
    </row>
    <row r="5" spans="1:13" ht="21.6" customHeight="1">
      <c r="A5" s="93"/>
      <c r="B5" s="189"/>
      <c r="C5" s="189"/>
      <c r="D5" s="303" t="s">
        <v>4</v>
      </c>
      <c r="E5" s="303"/>
      <c r="F5" s="303"/>
      <c r="G5" s="91"/>
      <c r="H5" s="303" t="s">
        <v>84</v>
      </c>
      <c r="I5" s="303"/>
      <c r="J5" s="303"/>
    </row>
    <row r="6" spans="1:13" ht="21.6" customHeight="1">
      <c r="A6" s="93"/>
      <c r="B6" s="188"/>
      <c r="C6" s="188"/>
      <c r="D6" s="314" t="s">
        <v>245</v>
      </c>
      <c r="E6" s="314"/>
      <c r="F6" s="314"/>
      <c r="G6" s="186"/>
      <c r="H6" s="314" t="s">
        <v>245</v>
      </c>
      <c r="I6" s="314"/>
      <c r="J6" s="314"/>
    </row>
    <row r="7" spans="1:13" ht="21.6" customHeight="1">
      <c r="A7" s="93"/>
      <c r="B7" s="188"/>
      <c r="C7" s="188"/>
      <c r="D7" s="312" t="s">
        <v>240</v>
      </c>
      <c r="E7" s="313"/>
      <c r="F7" s="313"/>
      <c r="G7" s="186"/>
      <c r="H7" s="312" t="s">
        <v>240</v>
      </c>
      <c r="I7" s="313"/>
      <c r="J7" s="313"/>
    </row>
    <row r="8" spans="1:13" ht="21.6" customHeight="1">
      <c r="A8" s="93"/>
      <c r="B8" s="188" t="s">
        <v>6</v>
      </c>
      <c r="C8" s="188"/>
      <c r="D8" s="189">
        <v>2024</v>
      </c>
      <c r="E8" s="93"/>
      <c r="F8" s="189">
        <v>2023</v>
      </c>
      <c r="G8" s="94"/>
      <c r="H8" s="189">
        <v>2024</v>
      </c>
      <c r="I8" s="93"/>
      <c r="J8" s="189">
        <v>2023</v>
      </c>
    </row>
    <row r="9" spans="1:13" ht="21.6" customHeight="1">
      <c r="A9" s="93"/>
      <c r="B9" s="188"/>
      <c r="C9" s="188"/>
      <c r="D9" s="189"/>
      <c r="E9" s="93"/>
      <c r="F9" s="189" t="s">
        <v>208</v>
      </c>
      <c r="G9" s="94"/>
      <c r="H9" s="189"/>
      <c r="I9" s="93"/>
      <c r="J9" s="189"/>
    </row>
    <row r="10" spans="1:13" ht="21.6" customHeight="1">
      <c r="A10" s="191" t="s">
        <v>9</v>
      </c>
      <c r="B10" s="188"/>
      <c r="C10" s="188"/>
      <c r="D10" s="307" t="s">
        <v>10</v>
      </c>
      <c r="E10" s="307"/>
      <c r="F10" s="307"/>
      <c r="G10" s="307"/>
      <c r="H10" s="307"/>
      <c r="I10" s="307"/>
      <c r="J10" s="307"/>
    </row>
    <row r="11" spans="1:13" ht="21.6" customHeight="1">
      <c r="A11" s="191" t="s">
        <v>86</v>
      </c>
      <c r="B11" s="188"/>
      <c r="C11" s="188"/>
      <c r="D11" s="192"/>
      <c r="E11" s="192"/>
      <c r="F11" s="192"/>
      <c r="G11" s="192"/>
      <c r="H11" s="192"/>
      <c r="I11" s="192"/>
      <c r="J11" s="192"/>
      <c r="M11" s="149"/>
    </row>
    <row r="12" spans="1:13" ht="21.6" customHeight="1">
      <c r="A12" s="93" t="s">
        <v>231</v>
      </c>
      <c r="B12" s="188">
        <v>3</v>
      </c>
      <c r="C12" s="188"/>
      <c r="D12" s="193">
        <v>191299</v>
      </c>
      <c r="E12" s="193"/>
      <c r="F12" s="193">
        <v>143937</v>
      </c>
      <c r="G12" s="193"/>
      <c r="H12" s="140">
        <v>96806</v>
      </c>
      <c r="I12" s="193"/>
      <c r="J12" s="193">
        <v>130629</v>
      </c>
    </row>
    <row r="13" spans="1:13" ht="21.6" customHeight="1">
      <c r="A13" s="93" t="s">
        <v>227</v>
      </c>
      <c r="B13" s="188">
        <v>3</v>
      </c>
      <c r="C13" s="188"/>
      <c r="D13" s="193">
        <v>0</v>
      </c>
      <c r="E13" s="193"/>
      <c r="F13" s="193">
        <v>0</v>
      </c>
      <c r="G13" s="193"/>
      <c r="H13" s="193">
        <v>12180</v>
      </c>
      <c r="I13" s="193"/>
      <c r="J13" s="194">
        <v>12330</v>
      </c>
    </row>
    <row r="14" spans="1:13" ht="21.6" customHeight="1">
      <c r="A14" s="93" t="s">
        <v>87</v>
      </c>
      <c r="B14" s="188"/>
      <c r="C14" s="188"/>
      <c r="D14" s="193">
        <v>371090</v>
      </c>
      <c r="E14" s="193"/>
      <c r="F14" s="193">
        <v>465371</v>
      </c>
      <c r="G14" s="193"/>
      <c r="H14" s="193">
        <v>0</v>
      </c>
      <c r="I14" s="193"/>
      <c r="J14" s="193">
        <v>0</v>
      </c>
    </row>
    <row r="15" spans="1:13" ht="21.6" customHeight="1">
      <c r="A15" s="93" t="s">
        <v>88</v>
      </c>
      <c r="B15" s="188">
        <v>3</v>
      </c>
      <c r="C15" s="188"/>
      <c r="D15" s="193">
        <v>550229</v>
      </c>
      <c r="E15" s="193"/>
      <c r="F15" s="193">
        <v>149525</v>
      </c>
      <c r="G15" s="193"/>
      <c r="H15" s="193">
        <v>0</v>
      </c>
      <c r="I15" s="193"/>
      <c r="J15" s="193">
        <v>0</v>
      </c>
    </row>
    <row r="16" spans="1:13" ht="21.6" customHeight="1">
      <c r="A16" s="93" t="s">
        <v>89</v>
      </c>
      <c r="B16" s="188">
        <v>3</v>
      </c>
      <c r="C16" s="188"/>
      <c r="D16" s="193">
        <v>81573</v>
      </c>
      <c r="E16" s="193"/>
      <c r="F16" s="193">
        <v>30155</v>
      </c>
      <c r="G16" s="193"/>
      <c r="H16" s="193">
        <v>0</v>
      </c>
      <c r="I16" s="193"/>
      <c r="J16" s="193">
        <v>0</v>
      </c>
    </row>
    <row r="17" spans="1:11" ht="21.6" customHeight="1">
      <c r="A17" s="93" t="s">
        <v>90</v>
      </c>
      <c r="B17" s="188"/>
      <c r="C17" s="188"/>
      <c r="D17" s="193">
        <v>160573</v>
      </c>
      <c r="E17" s="193"/>
      <c r="F17" s="193">
        <v>24673</v>
      </c>
      <c r="G17" s="193"/>
      <c r="H17" s="193">
        <v>0</v>
      </c>
      <c r="I17" s="193"/>
      <c r="J17" s="193">
        <v>0</v>
      </c>
    </row>
    <row r="18" spans="1:11" ht="21.6" customHeight="1">
      <c r="A18" s="93" t="s">
        <v>290</v>
      </c>
      <c r="B18" s="188">
        <v>3</v>
      </c>
      <c r="C18" s="188"/>
      <c r="D18" s="193">
        <v>0</v>
      </c>
      <c r="E18" s="193"/>
      <c r="F18" s="193">
        <v>0</v>
      </c>
      <c r="G18" s="193"/>
      <c r="H18" s="193">
        <v>165320</v>
      </c>
      <c r="I18" s="193"/>
      <c r="J18" s="193">
        <v>0</v>
      </c>
    </row>
    <row r="19" spans="1:11" ht="21.6" customHeight="1">
      <c r="A19" s="93" t="s">
        <v>241</v>
      </c>
      <c r="B19" s="188">
        <v>2</v>
      </c>
      <c r="C19" s="188"/>
      <c r="D19" s="193">
        <v>0</v>
      </c>
      <c r="E19" s="193"/>
      <c r="F19" s="195">
        <v>25589</v>
      </c>
      <c r="G19" s="193"/>
      <c r="H19" s="193">
        <v>0</v>
      </c>
      <c r="I19" s="193"/>
      <c r="J19" s="193">
        <v>0</v>
      </c>
    </row>
    <row r="20" spans="1:11" ht="21.45" customHeight="1">
      <c r="A20" s="93" t="s">
        <v>206</v>
      </c>
      <c r="B20" s="188">
        <v>6</v>
      </c>
      <c r="C20" s="188"/>
      <c r="D20" s="193">
        <v>0</v>
      </c>
      <c r="E20" s="193"/>
      <c r="F20" s="195">
        <v>0</v>
      </c>
      <c r="G20" s="193"/>
      <c r="H20" s="193">
        <v>5875</v>
      </c>
      <c r="I20" s="193"/>
      <c r="J20" s="193">
        <v>0</v>
      </c>
    </row>
    <row r="21" spans="1:11" ht="21.6" customHeight="1">
      <c r="A21" s="93" t="s">
        <v>271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1" ht="21.6" customHeight="1">
      <c r="A22" s="93" t="s">
        <v>272</v>
      </c>
      <c r="B22" s="188">
        <v>2</v>
      </c>
      <c r="C22" s="188"/>
      <c r="D22" s="193">
        <v>0</v>
      </c>
      <c r="E22" s="193"/>
      <c r="F22" s="195">
        <v>360324</v>
      </c>
      <c r="G22" s="193"/>
      <c r="H22" s="193">
        <v>0</v>
      </c>
      <c r="I22" s="193"/>
      <c r="J22" s="193">
        <v>0</v>
      </c>
    </row>
    <row r="23" spans="1:11" ht="21.6" customHeight="1">
      <c r="A23" s="93" t="s">
        <v>205</v>
      </c>
      <c r="B23" s="188">
        <v>2</v>
      </c>
      <c r="C23" s="188"/>
      <c r="D23" s="193">
        <v>0</v>
      </c>
      <c r="E23" s="193"/>
      <c r="F23" s="195">
        <v>861931</v>
      </c>
      <c r="G23" s="193"/>
      <c r="H23" s="193">
        <v>0</v>
      </c>
      <c r="I23" s="193"/>
      <c r="J23" s="193">
        <v>0</v>
      </c>
    </row>
    <row r="24" spans="1:11" ht="21.6" customHeight="1">
      <c r="A24" s="93" t="s">
        <v>91</v>
      </c>
      <c r="B24" s="188">
        <v>3</v>
      </c>
      <c r="C24" s="188"/>
      <c r="D24" s="193">
        <v>353776</v>
      </c>
      <c r="E24" s="193"/>
      <c r="F24" s="195">
        <v>29692</v>
      </c>
      <c r="G24" s="193"/>
      <c r="H24" s="145">
        <v>59</v>
      </c>
      <c r="I24" s="193"/>
      <c r="J24" s="193">
        <v>878</v>
      </c>
    </row>
    <row r="25" spans="1:11" s="149" customFormat="1" ht="21.6" customHeight="1">
      <c r="A25" s="173" t="s">
        <v>92</v>
      </c>
      <c r="B25" s="150"/>
      <c r="C25" s="150"/>
      <c r="D25" s="196">
        <f>SUM(D12:D24)</f>
        <v>1708540</v>
      </c>
      <c r="E25" s="197"/>
      <c r="F25" s="198">
        <f>SUM(F12:F24)</f>
        <v>2091197</v>
      </c>
      <c r="G25" s="197"/>
      <c r="H25" s="196">
        <f>SUM(H12:H24)</f>
        <v>280240</v>
      </c>
      <c r="I25" s="197"/>
      <c r="J25" s="196">
        <f>SUM(J12:J24)</f>
        <v>143837</v>
      </c>
    </row>
    <row r="26" spans="1:11" ht="11.4" customHeight="1">
      <c r="A26" s="93"/>
      <c r="B26" s="189"/>
      <c r="C26" s="189"/>
      <c r="D26" s="189"/>
      <c r="E26" s="193"/>
      <c r="F26" s="189"/>
      <c r="G26" s="193"/>
      <c r="H26" s="193"/>
      <c r="I26" s="193"/>
      <c r="J26" s="193"/>
      <c r="K26" s="58"/>
    </row>
    <row r="27" spans="1:11" ht="21.6" customHeight="1">
      <c r="A27" s="191" t="s">
        <v>93</v>
      </c>
      <c r="B27" s="188"/>
      <c r="C27" s="188"/>
      <c r="D27" s="193"/>
      <c r="E27" s="193"/>
      <c r="F27" s="193"/>
      <c r="G27" s="193"/>
      <c r="H27" s="193"/>
      <c r="I27" s="193"/>
      <c r="J27" s="193"/>
    </row>
    <row r="28" spans="1:11" ht="21.6" customHeight="1">
      <c r="A28" s="93" t="s">
        <v>94</v>
      </c>
      <c r="B28" s="188">
        <v>2</v>
      </c>
      <c r="C28" s="188"/>
      <c r="D28" s="193">
        <v>303553</v>
      </c>
      <c r="E28" s="193"/>
      <c r="F28" s="195">
        <v>447949</v>
      </c>
      <c r="G28" s="193"/>
      <c r="H28" s="140">
        <v>0</v>
      </c>
      <c r="I28" s="193"/>
      <c r="J28" s="140">
        <v>0</v>
      </c>
    </row>
    <row r="29" spans="1:11" ht="21.6" customHeight="1">
      <c r="A29" s="93" t="s">
        <v>95</v>
      </c>
      <c r="B29" s="188">
        <v>2</v>
      </c>
      <c r="C29" s="188"/>
      <c r="D29" s="193">
        <v>219526</v>
      </c>
      <c r="E29" s="193"/>
      <c r="F29" s="195">
        <v>47691</v>
      </c>
      <c r="G29" s="193"/>
      <c r="H29" s="140">
        <v>0</v>
      </c>
      <c r="I29" s="193"/>
      <c r="J29" s="140">
        <v>0</v>
      </c>
    </row>
    <row r="30" spans="1:11" ht="21.6" customHeight="1">
      <c r="A30" s="93" t="s">
        <v>96</v>
      </c>
      <c r="B30" s="188"/>
      <c r="C30" s="188"/>
      <c r="D30" s="193">
        <v>27398</v>
      </c>
      <c r="E30" s="193"/>
      <c r="F30" s="195">
        <v>6327</v>
      </c>
      <c r="G30" s="193"/>
      <c r="H30" s="140">
        <v>0</v>
      </c>
      <c r="I30" s="193"/>
      <c r="J30" s="140">
        <v>0</v>
      </c>
    </row>
    <row r="31" spans="1:11" ht="21.6" customHeight="1">
      <c r="A31" s="93" t="s">
        <v>97</v>
      </c>
      <c r="B31" s="188">
        <v>2</v>
      </c>
      <c r="C31" s="188"/>
      <c r="D31" s="193">
        <v>242045</v>
      </c>
      <c r="E31" s="193"/>
      <c r="F31" s="195">
        <v>44193</v>
      </c>
      <c r="G31" s="193"/>
      <c r="H31" s="140">
        <v>0</v>
      </c>
      <c r="I31" s="193"/>
      <c r="J31" s="140">
        <v>0</v>
      </c>
    </row>
    <row r="32" spans="1:11" ht="21.6" customHeight="1">
      <c r="A32" s="93" t="s">
        <v>98</v>
      </c>
      <c r="B32" s="188"/>
      <c r="C32" s="188"/>
      <c r="D32" s="193">
        <v>113110</v>
      </c>
      <c r="E32" s="193"/>
      <c r="F32" s="195">
        <v>36999</v>
      </c>
      <c r="G32" s="193"/>
      <c r="H32" s="140">
        <v>0</v>
      </c>
      <c r="I32" s="193"/>
      <c r="J32" s="140">
        <v>0</v>
      </c>
    </row>
    <row r="33" spans="1:13" ht="21.6" customHeight="1">
      <c r="A33" s="93" t="s">
        <v>99</v>
      </c>
      <c r="B33" s="188" t="s">
        <v>266</v>
      </c>
      <c r="C33" s="188"/>
      <c r="D33" s="193">
        <v>878145</v>
      </c>
      <c r="E33" s="193"/>
      <c r="F33" s="195">
        <v>259046</v>
      </c>
      <c r="G33" s="193"/>
      <c r="H33" s="145">
        <v>70811</v>
      </c>
      <c r="I33" s="193"/>
      <c r="J33" s="193">
        <v>54249</v>
      </c>
    </row>
    <row r="34" spans="1:13" ht="21.6" customHeight="1">
      <c r="A34" s="93" t="s">
        <v>100</v>
      </c>
      <c r="B34" s="188" t="s">
        <v>293</v>
      </c>
      <c r="C34" s="188"/>
      <c r="D34" s="193">
        <v>58681</v>
      </c>
      <c r="E34" s="193"/>
      <c r="F34" s="140">
        <v>0</v>
      </c>
      <c r="G34" s="193"/>
      <c r="H34" s="193">
        <v>11000</v>
      </c>
      <c r="I34" s="193"/>
      <c r="J34" s="140">
        <v>0</v>
      </c>
    </row>
    <row r="35" spans="1:13" ht="21.6" customHeight="1">
      <c r="A35" s="93" t="s">
        <v>105</v>
      </c>
      <c r="B35" s="188">
        <v>6</v>
      </c>
      <c r="C35" s="188"/>
      <c r="D35" s="193">
        <v>0</v>
      </c>
      <c r="E35" s="193"/>
      <c r="F35" s="140">
        <v>0</v>
      </c>
      <c r="G35" s="193"/>
      <c r="H35" s="193">
        <v>275792</v>
      </c>
      <c r="I35" s="193"/>
      <c r="J35" s="140">
        <v>21642</v>
      </c>
      <c r="M35" s="143"/>
    </row>
    <row r="36" spans="1:13" ht="21.6" customHeight="1">
      <c r="A36" s="93" t="s">
        <v>291</v>
      </c>
      <c r="B36" s="188"/>
      <c r="C36" s="188"/>
      <c r="D36" s="193">
        <v>32048</v>
      </c>
      <c r="E36" s="193"/>
      <c r="F36" s="195">
        <v>184666</v>
      </c>
      <c r="G36" s="193"/>
      <c r="H36" s="193">
        <v>0</v>
      </c>
      <c r="I36" s="193"/>
      <c r="J36" s="193">
        <v>146</v>
      </c>
    </row>
    <row r="37" spans="1:13" s="152" customFormat="1" ht="21.6" hidden="1" customHeight="1">
      <c r="A37" s="93" t="s">
        <v>102</v>
      </c>
      <c r="B37" s="93"/>
      <c r="C37" s="93"/>
      <c r="D37" s="193">
        <v>0</v>
      </c>
      <c r="E37" s="93"/>
      <c r="F37" s="195">
        <v>0</v>
      </c>
      <c r="G37" s="93"/>
      <c r="H37" s="193">
        <v>0</v>
      </c>
      <c r="I37" s="93"/>
      <c r="J37" s="193">
        <v>0</v>
      </c>
    </row>
    <row r="38" spans="1:13" ht="21.6" customHeight="1">
      <c r="A38" s="173" t="s">
        <v>103</v>
      </c>
      <c r="B38" s="188"/>
      <c r="C38" s="188"/>
      <c r="D38" s="196">
        <f>SUM(D28:D37)</f>
        <v>1874506</v>
      </c>
      <c r="E38" s="197"/>
      <c r="F38" s="198">
        <f>SUM(F28:F36)</f>
        <v>1026871</v>
      </c>
      <c r="G38" s="197"/>
      <c r="H38" s="196">
        <f>SUM(H28:H37)</f>
        <v>357603</v>
      </c>
      <c r="I38" s="197"/>
      <c r="J38" s="196">
        <f>SUM(J28:J37)</f>
        <v>76037</v>
      </c>
    </row>
    <row r="39" spans="1:13" ht="12" customHeight="1">
      <c r="A39" s="93"/>
      <c r="B39" s="189"/>
      <c r="C39" s="189"/>
      <c r="D39" s="189"/>
      <c r="E39" s="193"/>
      <c r="F39" s="133"/>
      <c r="G39" s="193"/>
      <c r="H39" s="193"/>
      <c r="I39" s="193"/>
      <c r="J39" s="193"/>
      <c r="K39" s="58"/>
      <c r="M39" s="152"/>
    </row>
    <row r="40" spans="1:13" ht="21.6" customHeight="1">
      <c r="A40" s="173" t="s">
        <v>294</v>
      </c>
      <c r="B40" s="188"/>
      <c r="C40" s="188"/>
      <c r="D40" s="197">
        <f>D25-D38</f>
        <v>-165966</v>
      </c>
      <c r="E40" s="197"/>
      <c r="F40" s="199">
        <f>F25-F38</f>
        <v>1064326</v>
      </c>
      <c r="G40" s="197"/>
      <c r="H40" s="197">
        <f>H25-H38</f>
        <v>-77363</v>
      </c>
      <c r="I40" s="197"/>
      <c r="J40" s="197">
        <f>J25-J38</f>
        <v>67800</v>
      </c>
      <c r="M40" s="143"/>
    </row>
    <row r="41" spans="1:13" ht="21.6" customHeight="1">
      <c r="A41" s="93" t="s">
        <v>104</v>
      </c>
      <c r="B41" s="188" t="s">
        <v>266</v>
      </c>
      <c r="C41" s="188"/>
      <c r="D41" s="193">
        <v>-786948</v>
      </c>
      <c r="E41" s="193"/>
      <c r="F41" s="195">
        <v>-205490</v>
      </c>
      <c r="G41" s="193"/>
      <c r="H41" s="145">
        <v>-54744</v>
      </c>
      <c r="I41" s="193"/>
      <c r="J41" s="193">
        <v>-47740</v>
      </c>
      <c r="M41" s="143"/>
    </row>
    <row r="42" spans="1:13" ht="21.6" customHeight="1">
      <c r="A42" s="93" t="s">
        <v>265</v>
      </c>
      <c r="B42" s="188">
        <v>3</v>
      </c>
      <c r="C42" s="188"/>
      <c r="D42" s="193">
        <v>-15750</v>
      </c>
      <c r="E42" s="193"/>
      <c r="F42" s="195">
        <v>0</v>
      </c>
      <c r="G42" s="193"/>
      <c r="H42" s="145">
        <v>-6500</v>
      </c>
      <c r="I42" s="193"/>
      <c r="J42" s="193">
        <v>0</v>
      </c>
      <c r="M42" s="143"/>
    </row>
    <row r="43" spans="1:13" ht="21.6" customHeight="1">
      <c r="A43" s="93" t="s">
        <v>106</v>
      </c>
      <c r="B43" s="188"/>
      <c r="C43" s="188"/>
      <c r="D43" s="200"/>
      <c r="E43" s="193"/>
      <c r="F43" s="195"/>
      <c r="G43" s="193"/>
      <c r="H43" s="193"/>
      <c r="I43" s="193"/>
      <c r="J43" s="193"/>
      <c r="M43" s="143"/>
    </row>
    <row r="44" spans="1:13" ht="21.6" customHeight="1">
      <c r="A44" s="146" t="s">
        <v>305</v>
      </c>
      <c r="B44" s="188">
        <v>6</v>
      </c>
      <c r="C44" s="188"/>
      <c r="D44" s="193">
        <v>59664</v>
      </c>
      <c r="E44" s="147"/>
      <c r="F44" s="195">
        <v>724</v>
      </c>
      <c r="G44" s="147"/>
      <c r="H44" s="145">
        <v>0</v>
      </c>
      <c r="I44" s="147"/>
      <c r="J44" s="193">
        <v>0</v>
      </c>
    </row>
    <row r="45" spans="1:13" s="152" customFormat="1" ht="21.6" hidden="1" customHeight="1">
      <c r="A45" s="93" t="s">
        <v>107</v>
      </c>
      <c r="B45" s="93"/>
      <c r="C45" s="93"/>
      <c r="D45" s="93"/>
      <c r="E45" s="93"/>
      <c r="F45" s="201"/>
      <c r="G45" s="193"/>
      <c r="H45" s="144"/>
      <c r="I45" s="193"/>
      <c r="J45" s="202"/>
    </row>
    <row r="46" spans="1:13" ht="21.6" customHeight="1">
      <c r="A46" s="173" t="s">
        <v>108</v>
      </c>
      <c r="B46" s="188"/>
      <c r="C46" s="188"/>
      <c r="D46" s="203">
        <f>SUM(D40:D44)</f>
        <v>-909000</v>
      </c>
      <c r="E46" s="197"/>
      <c r="F46" s="204">
        <f>SUM(F40:F44)</f>
        <v>859560</v>
      </c>
      <c r="G46" s="197"/>
      <c r="H46" s="203">
        <f>SUM(H40:H44)</f>
        <v>-138607</v>
      </c>
      <c r="I46" s="197"/>
      <c r="J46" s="203">
        <f>SUM(J40:J44)</f>
        <v>20060</v>
      </c>
      <c r="M46" s="143"/>
    </row>
    <row r="47" spans="1:13" ht="21.6" customHeight="1">
      <c r="A47" s="93" t="s">
        <v>306</v>
      </c>
      <c r="B47" s="188" t="s">
        <v>302</v>
      </c>
      <c r="C47" s="188"/>
      <c r="D47" s="202">
        <v>-150342</v>
      </c>
      <c r="E47" s="193"/>
      <c r="F47" s="195">
        <v>30899</v>
      </c>
      <c r="G47" s="193"/>
      <c r="H47" s="145">
        <v>-78445</v>
      </c>
      <c r="I47" s="193"/>
      <c r="J47" s="193">
        <v>0</v>
      </c>
      <c r="M47" s="143"/>
    </row>
    <row r="48" spans="1:13" s="152" customFormat="1" ht="20.25" customHeight="1">
      <c r="A48" s="173" t="s">
        <v>109</v>
      </c>
      <c r="B48" s="189"/>
      <c r="C48" s="189"/>
      <c r="D48" s="26">
        <f>SUM(D46:D47)</f>
        <v>-1059342</v>
      </c>
      <c r="E48" s="24"/>
      <c r="F48" s="26">
        <f>SUM(F46:F47)</f>
        <v>890459</v>
      </c>
      <c r="G48" s="24"/>
      <c r="H48" s="26">
        <f>SUM(H46:H47)</f>
        <v>-217052</v>
      </c>
      <c r="I48" s="24"/>
      <c r="J48" s="26">
        <f>SUM(J46:J47)</f>
        <v>20060</v>
      </c>
    </row>
    <row r="49" spans="1:10" s="152" customFormat="1" ht="12" customHeight="1">
      <c r="A49" s="173"/>
      <c r="B49" s="189"/>
      <c r="C49" s="189"/>
      <c r="D49" s="151"/>
      <c r="E49" s="24"/>
      <c r="F49" s="151"/>
      <c r="G49" s="24"/>
      <c r="H49" s="151"/>
      <c r="I49" s="24"/>
      <c r="J49" s="151"/>
    </row>
    <row r="50" spans="1:10" ht="21.6" customHeight="1">
      <c r="A50" s="93"/>
      <c r="B50" s="188"/>
      <c r="C50" s="188"/>
      <c r="D50" s="93"/>
      <c r="E50" s="93"/>
      <c r="F50" s="93"/>
      <c r="G50" s="93"/>
      <c r="H50" s="93"/>
      <c r="I50" s="93"/>
      <c r="J50" s="93"/>
    </row>
    <row r="51" spans="1:10" ht="21.6" customHeight="1">
      <c r="A51" s="302" t="s">
        <v>0</v>
      </c>
      <c r="B51" s="302"/>
      <c r="C51" s="302"/>
      <c r="D51" s="302"/>
      <c r="E51" s="302"/>
      <c r="F51" s="302"/>
      <c r="G51" s="302"/>
      <c r="H51" s="302"/>
      <c r="I51" s="302"/>
      <c r="J51" s="302"/>
    </row>
    <row r="52" spans="1:10" ht="21.6" customHeight="1">
      <c r="A52" s="317" t="s">
        <v>83</v>
      </c>
      <c r="B52" s="302"/>
      <c r="C52" s="302"/>
      <c r="D52" s="302"/>
      <c r="E52" s="302"/>
      <c r="F52" s="302"/>
      <c r="G52" s="302"/>
      <c r="H52" s="302"/>
      <c r="I52" s="302"/>
      <c r="J52" s="302"/>
    </row>
    <row r="53" spans="1:10" ht="21.6" customHeight="1">
      <c r="A53" s="93"/>
      <c r="B53" s="188"/>
      <c r="C53" s="188"/>
      <c r="D53" s="93"/>
      <c r="E53" s="93"/>
      <c r="F53" s="93"/>
      <c r="G53" s="93"/>
      <c r="H53" s="93"/>
      <c r="I53" s="93"/>
      <c r="J53" s="93"/>
    </row>
    <row r="54" spans="1:10" ht="21.6" customHeight="1">
      <c r="A54" s="93"/>
      <c r="B54" s="188"/>
      <c r="C54" s="188"/>
      <c r="D54" s="303" t="s">
        <v>2</v>
      </c>
      <c r="E54" s="303"/>
      <c r="F54" s="303"/>
      <c r="G54" s="91"/>
      <c r="H54" s="303" t="s">
        <v>3</v>
      </c>
      <c r="I54" s="303"/>
      <c r="J54" s="303"/>
    </row>
    <row r="55" spans="1:10" ht="21.6" customHeight="1">
      <c r="A55" s="93"/>
      <c r="B55" s="189"/>
      <c r="C55" s="189"/>
      <c r="D55" s="303" t="s">
        <v>4</v>
      </c>
      <c r="E55" s="303"/>
      <c r="F55" s="303"/>
      <c r="G55" s="91"/>
      <c r="H55" s="303" t="s">
        <v>84</v>
      </c>
      <c r="I55" s="303"/>
      <c r="J55" s="303"/>
    </row>
    <row r="56" spans="1:10" ht="21.6" customHeight="1">
      <c r="A56" s="93"/>
      <c r="B56" s="188"/>
      <c r="C56" s="188"/>
      <c r="D56" s="314" t="s">
        <v>245</v>
      </c>
      <c r="E56" s="314"/>
      <c r="F56" s="314"/>
      <c r="G56" s="186"/>
      <c r="H56" s="314" t="s">
        <v>245</v>
      </c>
      <c r="I56" s="314"/>
      <c r="J56" s="314"/>
    </row>
    <row r="57" spans="1:10" ht="21.6" customHeight="1">
      <c r="A57" s="93"/>
      <c r="B57" s="188"/>
      <c r="C57" s="188"/>
      <c r="D57" s="312" t="s">
        <v>240</v>
      </c>
      <c r="E57" s="313"/>
      <c r="F57" s="313"/>
      <c r="G57" s="186"/>
      <c r="H57" s="312" t="s">
        <v>240</v>
      </c>
      <c r="I57" s="313"/>
      <c r="J57" s="313"/>
    </row>
    <row r="58" spans="1:10" ht="21.6" customHeight="1">
      <c r="A58" s="93"/>
      <c r="B58" s="188"/>
      <c r="C58" s="188"/>
      <c r="D58" s="189">
        <v>2024</v>
      </c>
      <c r="E58" s="93"/>
      <c r="F58" s="189">
        <v>2023</v>
      </c>
      <c r="G58" s="94"/>
      <c r="H58" s="189">
        <v>2024</v>
      </c>
      <c r="I58" s="93"/>
      <c r="J58" s="189">
        <v>2023</v>
      </c>
    </row>
    <row r="59" spans="1:10" ht="21.6" customHeight="1">
      <c r="A59" s="93"/>
      <c r="B59" s="188"/>
      <c r="C59" s="188"/>
      <c r="D59" s="189"/>
      <c r="E59" s="93"/>
      <c r="F59" s="189" t="s">
        <v>208</v>
      </c>
      <c r="G59" s="94"/>
      <c r="H59" s="189"/>
      <c r="I59" s="93"/>
      <c r="J59" s="189"/>
    </row>
    <row r="60" spans="1:10" ht="21.6" customHeight="1">
      <c r="A60" s="93"/>
      <c r="B60" s="188"/>
      <c r="C60" s="188"/>
      <c r="D60" s="307" t="s">
        <v>10</v>
      </c>
      <c r="E60" s="307"/>
      <c r="F60" s="307"/>
      <c r="G60" s="307"/>
      <c r="H60" s="307"/>
      <c r="I60" s="307"/>
      <c r="J60" s="307"/>
    </row>
    <row r="61" spans="1:10" ht="21.6" customHeight="1">
      <c r="A61" s="173" t="s">
        <v>110</v>
      </c>
      <c r="B61" s="188"/>
      <c r="C61" s="188"/>
      <c r="D61" s="205"/>
      <c r="E61" s="40"/>
      <c r="F61" s="205"/>
      <c r="G61" s="40"/>
      <c r="H61" s="40"/>
      <c r="I61" s="40"/>
      <c r="J61" s="40"/>
    </row>
    <row r="62" spans="1:10" ht="21.6" customHeight="1">
      <c r="A62" s="53" t="s">
        <v>111</v>
      </c>
      <c r="B62" s="188"/>
      <c r="C62" s="188"/>
      <c r="D62" s="205"/>
      <c r="E62" s="40"/>
      <c r="F62" s="205"/>
      <c r="G62" s="40"/>
      <c r="H62" s="40"/>
      <c r="I62" s="40"/>
      <c r="J62" s="40"/>
    </row>
    <row r="63" spans="1:10" ht="21.6" customHeight="1">
      <c r="A63" s="206" t="s">
        <v>244</v>
      </c>
      <c r="B63" s="188"/>
      <c r="C63" s="188"/>
      <c r="D63" s="193">
        <v>0</v>
      </c>
      <c r="E63" s="147"/>
      <c r="F63" s="147">
        <v>14</v>
      </c>
      <c r="G63" s="147"/>
      <c r="H63" s="193">
        <v>0</v>
      </c>
      <c r="I63" s="147"/>
      <c r="J63" s="147">
        <v>14</v>
      </c>
    </row>
    <row r="64" spans="1:10" ht="21.6" customHeight="1">
      <c r="A64" s="206" t="s">
        <v>112</v>
      </c>
      <c r="B64" s="188"/>
      <c r="C64" s="188"/>
      <c r="D64" s="180">
        <v>-12473</v>
      </c>
      <c r="E64" s="193"/>
      <c r="F64" s="180">
        <v>26513</v>
      </c>
      <c r="G64" s="193"/>
      <c r="H64" s="202">
        <v>0</v>
      </c>
      <c r="I64" s="147"/>
      <c r="J64" s="202">
        <v>0</v>
      </c>
    </row>
    <row r="65" spans="1:11" ht="21.6" customHeight="1">
      <c r="A65" s="207" t="s">
        <v>282</v>
      </c>
      <c r="B65" s="188"/>
      <c r="C65" s="188"/>
      <c r="D65" s="179"/>
      <c r="E65" s="208"/>
      <c r="F65" s="179"/>
      <c r="G65" s="208"/>
      <c r="H65" s="208"/>
      <c r="I65" s="179"/>
      <c r="J65" s="208"/>
    </row>
    <row r="66" spans="1:11" s="149" customFormat="1" ht="21.6" customHeight="1">
      <c r="A66" s="173" t="s">
        <v>283</v>
      </c>
      <c r="B66" s="150"/>
      <c r="C66" s="150"/>
      <c r="D66" s="178">
        <f>SUM(D63:D64)</f>
        <v>-12473</v>
      </c>
      <c r="E66" s="8"/>
      <c r="F66" s="178">
        <f>SUM(F63:F64)</f>
        <v>26527</v>
      </c>
      <c r="G66" s="9"/>
      <c r="H66" s="178">
        <f>SUM(H63:H64)</f>
        <v>0</v>
      </c>
      <c r="I66" s="10"/>
      <c r="J66" s="178">
        <f>SUM(J63:J64)</f>
        <v>14</v>
      </c>
    </row>
    <row r="67" spans="1:11" ht="20.25" customHeight="1">
      <c r="A67" s="93"/>
      <c r="B67" s="187"/>
      <c r="C67" s="187"/>
      <c r="D67" s="93"/>
      <c r="E67" s="209"/>
      <c r="F67" s="93"/>
      <c r="G67" s="209"/>
      <c r="H67" s="210"/>
      <c r="I67" s="209"/>
      <c r="J67" s="210"/>
      <c r="K67" s="172"/>
    </row>
    <row r="68" spans="1:11" ht="21.6" customHeight="1">
      <c r="A68" s="53" t="s">
        <v>114</v>
      </c>
      <c r="B68" s="188"/>
      <c r="C68" s="188"/>
      <c r="D68" s="147"/>
      <c r="E68" s="147"/>
      <c r="F68" s="147"/>
      <c r="G68" s="147"/>
      <c r="H68" s="147"/>
      <c r="I68" s="147"/>
      <c r="J68" s="147"/>
    </row>
    <row r="69" spans="1:11" ht="21.6" customHeight="1">
      <c r="A69" s="146" t="s">
        <v>288</v>
      </c>
      <c r="B69" s="188"/>
      <c r="C69" s="188"/>
      <c r="D69" s="147"/>
      <c r="E69" s="147"/>
      <c r="F69" s="147"/>
      <c r="G69" s="147"/>
      <c r="H69" s="147"/>
      <c r="I69" s="147"/>
      <c r="J69" s="147"/>
    </row>
    <row r="70" spans="1:11" ht="21.6" customHeight="1">
      <c r="A70" s="146" t="s">
        <v>287</v>
      </c>
      <c r="B70" s="188"/>
      <c r="C70" s="188"/>
      <c r="D70" s="193">
        <v>702764</v>
      </c>
      <c r="E70" s="147"/>
      <c r="F70" s="147">
        <v>421019</v>
      </c>
      <c r="G70" s="147"/>
      <c r="H70" s="147">
        <v>148170</v>
      </c>
      <c r="I70" s="147"/>
      <c r="J70" s="147">
        <v>140933</v>
      </c>
    </row>
    <row r="71" spans="1:11" ht="21.6" customHeight="1">
      <c r="A71" s="146" t="s">
        <v>289</v>
      </c>
      <c r="B71" s="188"/>
      <c r="C71" s="188"/>
      <c r="D71" s="93"/>
      <c r="E71" s="93"/>
      <c r="F71" s="211"/>
      <c r="G71" s="211"/>
      <c r="H71" s="211"/>
      <c r="I71" s="211"/>
      <c r="J71" s="211"/>
    </row>
    <row r="72" spans="1:11" ht="21.6" customHeight="1">
      <c r="A72" s="146" t="s">
        <v>307</v>
      </c>
      <c r="B72" s="188"/>
      <c r="C72" s="188"/>
      <c r="D72" s="180">
        <v>0</v>
      </c>
      <c r="E72" s="193"/>
      <c r="F72" s="180">
        <v>6486</v>
      </c>
      <c r="G72" s="193"/>
      <c r="H72" s="202">
        <v>0</v>
      </c>
      <c r="I72" s="147"/>
      <c r="J72" s="202">
        <v>0</v>
      </c>
    </row>
    <row r="73" spans="1:11" ht="21.6" customHeight="1">
      <c r="A73" s="173" t="s">
        <v>284</v>
      </c>
      <c r="B73" s="188"/>
      <c r="C73" s="188"/>
      <c r="D73" s="193"/>
      <c r="E73" s="147"/>
      <c r="F73" s="193"/>
      <c r="G73" s="147"/>
      <c r="H73" s="193"/>
      <c r="I73" s="147"/>
      <c r="J73" s="193"/>
    </row>
    <row r="74" spans="1:11" s="149" customFormat="1" ht="21.6" customHeight="1">
      <c r="A74" s="173" t="s">
        <v>283</v>
      </c>
      <c r="B74" s="150"/>
      <c r="C74" s="150"/>
      <c r="D74" s="178">
        <f>SUM(D70:D72)</f>
        <v>702764</v>
      </c>
      <c r="E74" s="8"/>
      <c r="F74" s="178">
        <f>SUM(F70:F72)</f>
        <v>427505</v>
      </c>
      <c r="G74" s="9"/>
      <c r="H74" s="178">
        <f>SUM(H70:H72)</f>
        <v>148170</v>
      </c>
      <c r="I74" s="10"/>
      <c r="J74" s="178">
        <f>SUM(J70:J72)</f>
        <v>140933</v>
      </c>
    </row>
    <row r="75" spans="1:11" s="149" customFormat="1" ht="21.6" customHeight="1">
      <c r="A75" s="186" t="s">
        <v>285</v>
      </c>
      <c r="B75" s="150"/>
      <c r="C75" s="150"/>
      <c r="D75" s="181"/>
      <c r="E75" s="8"/>
      <c r="F75" s="181"/>
      <c r="G75" s="32"/>
      <c r="H75" s="181"/>
      <c r="I75" s="32"/>
      <c r="J75" s="181"/>
    </row>
    <row r="76" spans="1:11" ht="21.6" customHeight="1">
      <c r="A76" s="173" t="s">
        <v>286</v>
      </c>
      <c r="B76" s="188"/>
      <c r="C76" s="188"/>
      <c r="D76" s="212">
        <f>D66+D74</f>
        <v>690291</v>
      </c>
      <c r="E76" s="182"/>
      <c r="F76" s="212">
        <f>F66+F74</f>
        <v>454032</v>
      </c>
      <c r="G76" s="182"/>
      <c r="H76" s="212">
        <f>H66+H74</f>
        <v>148170</v>
      </c>
      <c r="I76" s="182"/>
      <c r="J76" s="212">
        <f>J66+J74</f>
        <v>140947</v>
      </c>
    </row>
    <row r="77" spans="1:11" ht="21.6" customHeight="1" thickBot="1">
      <c r="A77" s="173" t="s">
        <v>118</v>
      </c>
      <c r="B77" s="188"/>
      <c r="C77" s="188"/>
      <c r="D77" s="82">
        <f>D76+D48</f>
        <v>-369051</v>
      </c>
      <c r="E77" s="32"/>
      <c r="F77" s="82">
        <f>F76+F48</f>
        <v>1344491</v>
      </c>
      <c r="G77" s="32"/>
      <c r="H77" s="82">
        <f>H76+H48</f>
        <v>-68882</v>
      </c>
      <c r="I77" s="32"/>
      <c r="J77" s="82">
        <f>J76+J48</f>
        <v>161007</v>
      </c>
    </row>
    <row r="78" spans="1:11" ht="20.25" customHeight="1" thickTop="1">
      <c r="A78" s="93"/>
      <c r="B78" s="187"/>
      <c r="C78" s="187"/>
      <c r="D78" s="93"/>
      <c r="E78" s="209"/>
      <c r="F78" s="93"/>
      <c r="G78" s="209"/>
      <c r="H78" s="210"/>
      <c r="I78" s="209"/>
      <c r="J78" s="210"/>
      <c r="K78" s="172"/>
    </row>
    <row r="79" spans="1:11" ht="20.25" customHeight="1">
      <c r="A79" s="186" t="s">
        <v>226</v>
      </c>
      <c r="B79" s="187"/>
      <c r="C79" s="187"/>
      <c r="D79" s="93"/>
      <c r="E79" s="209"/>
      <c r="F79" s="93"/>
      <c r="G79" s="209"/>
      <c r="H79" s="210"/>
      <c r="I79" s="209"/>
      <c r="J79" s="210"/>
      <c r="K79" s="172"/>
    </row>
    <row r="80" spans="1:11" ht="20.25" customHeight="1">
      <c r="A80" s="146" t="s">
        <v>119</v>
      </c>
      <c r="B80" s="187"/>
      <c r="C80" s="187"/>
      <c r="D80" s="193">
        <v>-726123</v>
      </c>
      <c r="E80" s="209"/>
      <c r="F80" s="195">
        <v>1032768</v>
      </c>
      <c r="G80" s="209"/>
      <c r="H80" s="193">
        <v>-217052</v>
      </c>
      <c r="I80" s="147"/>
      <c r="J80" s="147">
        <v>20060</v>
      </c>
      <c r="K80" s="172"/>
    </row>
    <row r="81" spans="1:11" ht="20.25" customHeight="1">
      <c r="A81" s="146" t="s">
        <v>120</v>
      </c>
      <c r="B81" s="187"/>
      <c r="C81" s="187"/>
      <c r="D81" s="193">
        <v>-333219</v>
      </c>
      <c r="E81" s="193"/>
      <c r="F81" s="195">
        <v>-142309</v>
      </c>
      <c r="G81" s="193"/>
      <c r="H81" s="193">
        <v>0</v>
      </c>
      <c r="I81" s="193"/>
      <c r="J81" s="193">
        <v>0</v>
      </c>
      <c r="K81" s="172"/>
    </row>
    <row r="82" spans="1:11" ht="20.25" customHeight="1" thickBot="1">
      <c r="A82" s="173"/>
      <c r="B82" s="187"/>
      <c r="C82" s="187"/>
      <c r="D82" s="82">
        <f>D48</f>
        <v>-1059342</v>
      </c>
      <c r="E82" s="209"/>
      <c r="F82" s="161">
        <f>SUM(F80:F81)</f>
        <v>890459</v>
      </c>
      <c r="G82" s="209"/>
      <c r="H82" s="82">
        <f>SUM(H80:H81)</f>
        <v>-217052</v>
      </c>
      <c r="I82" s="209"/>
      <c r="J82" s="82">
        <f>SUM(J80:J81)</f>
        <v>20060</v>
      </c>
      <c r="K82" s="172"/>
    </row>
    <row r="83" spans="1:11" ht="20.25" customHeight="1" thickTop="1">
      <c r="A83" s="93"/>
      <c r="B83" s="187"/>
      <c r="C83" s="187"/>
      <c r="D83" s="93"/>
      <c r="E83" s="209"/>
      <c r="F83" s="213"/>
      <c r="G83" s="209"/>
      <c r="H83" s="210"/>
      <c r="I83" s="209"/>
      <c r="J83" s="210"/>
      <c r="K83" s="172"/>
    </row>
    <row r="84" spans="1:11" ht="20.25" customHeight="1">
      <c r="A84" s="186" t="s">
        <v>121</v>
      </c>
      <c r="B84" s="187"/>
      <c r="C84" s="187"/>
      <c r="D84" s="93"/>
      <c r="E84" s="209"/>
      <c r="F84" s="213"/>
      <c r="G84" s="209"/>
      <c r="H84" s="210"/>
      <c r="I84" s="209"/>
      <c r="J84" s="210"/>
      <c r="K84" s="172"/>
    </row>
    <row r="85" spans="1:11" ht="20.25" customHeight="1">
      <c r="A85" s="146" t="s">
        <v>119</v>
      </c>
      <c r="B85" s="187"/>
      <c r="C85" s="187"/>
      <c r="D85" s="193">
        <v>-80240</v>
      </c>
      <c r="E85" s="209"/>
      <c r="F85" s="195">
        <v>1484520</v>
      </c>
      <c r="G85" s="209"/>
      <c r="H85" s="193">
        <v>-68882</v>
      </c>
      <c r="I85" s="147"/>
      <c r="J85" s="147">
        <v>161007</v>
      </c>
      <c r="K85" s="172"/>
    </row>
    <row r="86" spans="1:11" ht="20.25" customHeight="1">
      <c r="A86" s="146" t="s">
        <v>120</v>
      </c>
      <c r="B86" s="187"/>
      <c r="C86" s="187"/>
      <c r="D86" s="193">
        <v>-288811</v>
      </c>
      <c r="E86" s="193"/>
      <c r="F86" s="195">
        <v>-140029</v>
      </c>
      <c r="G86" s="193"/>
      <c r="H86" s="193">
        <v>0</v>
      </c>
      <c r="I86" s="193"/>
      <c r="J86" s="193">
        <v>0</v>
      </c>
      <c r="K86" s="172"/>
    </row>
    <row r="87" spans="1:11" ht="20.25" customHeight="1" thickBot="1">
      <c r="A87" s="173"/>
      <c r="B87" s="187"/>
      <c r="C87" s="187"/>
      <c r="D87" s="82">
        <f>D77</f>
        <v>-369051</v>
      </c>
      <c r="E87" s="209"/>
      <c r="F87" s="161">
        <f>SUM(F85:F86)</f>
        <v>1344491</v>
      </c>
      <c r="G87" s="209"/>
      <c r="H87" s="82">
        <f>SUM(H85:H86)</f>
        <v>-68882</v>
      </c>
      <c r="I87" s="209"/>
      <c r="J87" s="82">
        <f>SUM(J85:J86)</f>
        <v>161007</v>
      </c>
      <c r="K87" s="172"/>
    </row>
    <row r="88" spans="1:11" ht="20.25" customHeight="1" thickTop="1">
      <c r="A88" s="93"/>
      <c r="B88" s="187"/>
      <c r="C88" s="187"/>
      <c r="D88" s="93"/>
      <c r="E88" s="209"/>
      <c r="F88" s="213"/>
      <c r="G88" s="209"/>
      <c r="H88" s="210"/>
      <c r="I88" s="209"/>
      <c r="J88" s="210"/>
      <c r="K88" s="172"/>
    </row>
    <row r="89" spans="1:11" s="152" customFormat="1" ht="20.25" customHeight="1" thickBot="1">
      <c r="A89" s="66" t="s">
        <v>209</v>
      </c>
      <c r="B89" s="187"/>
      <c r="C89" s="187"/>
      <c r="D89" s="214">
        <f>D80/500651</f>
        <v>-1.4503576343600633</v>
      </c>
      <c r="E89" s="73"/>
      <c r="F89" s="214">
        <v>2.5015582237974519</v>
      </c>
      <c r="G89" s="73"/>
      <c r="H89" s="214">
        <f>H80/500651</f>
        <v>-0.43353953152994801</v>
      </c>
      <c r="I89" s="73"/>
      <c r="J89" s="214">
        <v>0.05</v>
      </c>
      <c r="K89" s="172"/>
    </row>
    <row r="90" spans="1:11" ht="21.6" customHeight="1" thickTop="1">
      <c r="A90" s="93"/>
      <c r="B90" s="68"/>
      <c r="C90" s="68"/>
      <c r="D90" s="40"/>
      <c r="E90" s="40"/>
      <c r="F90" s="162"/>
      <c r="G90" s="40"/>
      <c r="H90" s="40"/>
      <c r="I90" s="40"/>
      <c r="J90" s="234"/>
    </row>
    <row r="92" spans="1:11" ht="21.6" customHeight="1">
      <c r="G92" s="174"/>
    </row>
    <row r="93" spans="1:11" ht="21.6" customHeight="1">
      <c r="G93" s="174"/>
    </row>
    <row r="94" spans="1:11" ht="21.6" customHeight="1">
      <c r="G94" s="174"/>
    </row>
    <row r="95" spans="1:11" ht="21.6" customHeight="1">
      <c r="G95" s="174"/>
    </row>
    <row r="96" spans="1:11" ht="21.6" customHeight="1">
      <c r="G96" s="174"/>
    </row>
    <row r="102" spans="1:6" ht="21.6" customHeight="1">
      <c r="A102" s="316"/>
      <c r="B102" s="316"/>
      <c r="C102" s="316"/>
      <c r="D102" s="316"/>
      <c r="E102" s="316"/>
      <c r="F102" s="316"/>
    </row>
  </sheetData>
  <mergeCells count="25">
    <mergeCell ref="A1:J1"/>
    <mergeCell ref="A2:J2"/>
    <mergeCell ref="D3:F3"/>
    <mergeCell ref="H3:J3"/>
    <mergeCell ref="D4:F4"/>
    <mergeCell ref="H4:J4"/>
    <mergeCell ref="D5:F5"/>
    <mergeCell ref="H5:J5"/>
    <mergeCell ref="D6:F6"/>
    <mergeCell ref="D7:F7"/>
    <mergeCell ref="H6:J6"/>
    <mergeCell ref="H7:J7"/>
    <mergeCell ref="H57:J57"/>
    <mergeCell ref="A102:F102"/>
    <mergeCell ref="D10:J10"/>
    <mergeCell ref="A51:J51"/>
    <mergeCell ref="A52:J52"/>
    <mergeCell ref="D54:F54"/>
    <mergeCell ref="H54:J54"/>
    <mergeCell ref="D55:F55"/>
    <mergeCell ref="H55:J55"/>
    <mergeCell ref="D60:J60"/>
    <mergeCell ref="D56:F56"/>
    <mergeCell ref="D57:F57"/>
    <mergeCell ref="H56:J56"/>
  </mergeCells>
  <pageMargins left="0.8" right="0.8" top="0.48" bottom="0.5" header="0.5" footer="0.5"/>
  <pageSetup paperSize="9" scale="74" firstPageNumber="8" fitToHeight="2" orientation="portrait" useFirstPageNumber="1" r:id="rId1"/>
  <headerFooter alignWithMargins="0">
    <oddFooter>&amp;L&amp;"Times New Roman,Regular"&amp;11    The accompanying notes form an integral part of the interim financial statements.
&amp;C&amp;P</oddFooter>
  </headerFooter>
  <rowBreaks count="1" manualBreakCount="1">
    <brk id="5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36"/>
  <sheetViews>
    <sheetView view="pageBreakPreview" topLeftCell="A13" zoomScale="85" zoomScaleNormal="55" zoomScaleSheetLayoutView="85" workbookViewId="0">
      <selection activeCell="B31" sqref="B31"/>
    </sheetView>
  </sheetViews>
  <sheetFormatPr defaultColWidth="9.375" defaultRowHeight="21.6" customHeight="1"/>
  <cols>
    <col min="1" max="1" width="60.125" style="228" customWidth="1"/>
    <col min="2" max="2" width="9.375" style="253" customWidth="1"/>
    <col min="3" max="3" width="20.625" style="228" bestFit="1" customWidth="1"/>
    <col min="4" max="4" width="1.625" style="228" customWidth="1"/>
    <col min="5" max="5" width="19.125" style="228" customWidth="1"/>
    <col min="6" max="6" width="1.5" style="228" customWidth="1"/>
    <col min="7" max="7" width="19.75" style="228" customWidth="1"/>
    <col min="8" max="8" width="1.75" style="228" customWidth="1"/>
    <col min="9" max="9" width="19.75" style="228" customWidth="1"/>
    <col min="10" max="10" width="1.625" style="228" customWidth="1"/>
    <col min="11" max="11" width="19.125" style="228" customWidth="1"/>
    <col min="12" max="12" width="1.625" style="228" customWidth="1"/>
    <col min="13" max="13" width="20.125" style="228" bestFit="1" customWidth="1"/>
    <col min="14" max="14" width="1.625" style="228" customWidth="1"/>
    <col min="15" max="15" width="20.125" style="228" customWidth="1"/>
    <col min="16" max="16" width="1.625" style="228" customWidth="1"/>
    <col min="17" max="17" width="20.5" style="228" customWidth="1"/>
    <col min="18" max="18" width="1.625" style="228" customWidth="1"/>
    <col min="19" max="19" width="18.75" style="228" customWidth="1"/>
    <col min="20" max="20" width="2" style="228" customWidth="1"/>
    <col min="21" max="21" width="20.625" style="228" bestFit="1" customWidth="1"/>
    <col min="22" max="22" width="2.5" style="228" customWidth="1"/>
    <col min="23" max="23" width="18.75" style="228" customWidth="1"/>
    <col min="24" max="24" width="1.625" style="228" customWidth="1"/>
    <col min="25" max="25" width="20.625" style="228" bestFit="1" customWidth="1"/>
    <col min="26" max="26" width="9.375" style="228"/>
    <col min="27" max="27" width="10.75" style="228" bestFit="1" customWidth="1"/>
    <col min="28" max="16384" width="9.375" style="228"/>
  </cols>
  <sheetData>
    <row r="1" spans="1:25" ht="21.6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</row>
    <row r="2" spans="1:25" s="236" customFormat="1" ht="21.6" customHeight="1">
      <c r="A2" s="167" t="s">
        <v>122</v>
      </c>
      <c r="B2" s="235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</row>
    <row r="3" spans="1:25" ht="21.6" customHeight="1">
      <c r="A3" s="87" t="s">
        <v>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</row>
    <row r="4" spans="1:25" s="93" customFormat="1" ht="21.6" customHeight="1">
      <c r="B4" s="237"/>
      <c r="C4" s="303" t="s">
        <v>123</v>
      </c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</row>
    <row r="5" spans="1:25" s="93" customFormat="1" ht="21.6" customHeight="1">
      <c r="B5" s="237"/>
      <c r="C5" s="189"/>
      <c r="D5" s="189"/>
      <c r="E5" s="189"/>
      <c r="F5" s="189"/>
      <c r="G5" s="318" t="s">
        <v>74</v>
      </c>
      <c r="H5" s="318"/>
      <c r="I5" s="318"/>
      <c r="J5" s="189"/>
      <c r="K5" s="319" t="s">
        <v>78</v>
      </c>
      <c r="L5" s="319"/>
      <c r="M5" s="319"/>
      <c r="N5" s="319"/>
      <c r="O5" s="319"/>
      <c r="P5" s="319"/>
      <c r="Q5" s="319"/>
      <c r="R5" s="319"/>
      <c r="S5" s="319"/>
      <c r="T5" s="46"/>
      <c r="U5" s="46"/>
      <c r="V5" s="46"/>
      <c r="W5" s="46"/>
      <c r="X5" s="46"/>
      <c r="Y5" s="189"/>
    </row>
    <row r="6" spans="1:25" s="93" customFormat="1" ht="21.6" customHeight="1">
      <c r="B6" s="237"/>
      <c r="D6" s="189"/>
      <c r="E6" s="189"/>
      <c r="F6" s="238"/>
      <c r="J6" s="47"/>
      <c r="K6" s="189"/>
      <c r="L6" s="189"/>
      <c r="N6" s="189"/>
      <c r="O6" s="189"/>
      <c r="P6" s="189"/>
      <c r="Q6" s="189" t="s">
        <v>124</v>
      </c>
      <c r="R6" s="189"/>
      <c r="X6" s="189"/>
    </row>
    <row r="7" spans="1:25" s="93" customFormat="1" ht="21.6" customHeight="1">
      <c r="B7" s="237"/>
      <c r="D7" s="189"/>
      <c r="E7" s="189"/>
      <c r="F7" s="238"/>
      <c r="J7" s="47"/>
      <c r="K7" s="189"/>
      <c r="L7" s="189"/>
      <c r="N7" s="189"/>
      <c r="O7" s="189"/>
      <c r="P7" s="189"/>
      <c r="Q7" s="189" t="s">
        <v>125</v>
      </c>
      <c r="R7" s="189"/>
      <c r="X7" s="189"/>
    </row>
    <row r="8" spans="1:25" s="93" customFormat="1" ht="21.6" customHeight="1">
      <c r="B8" s="237"/>
      <c r="D8" s="189"/>
      <c r="J8" s="189"/>
      <c r="K8" s="189"/>
      <c r="L8" s="189"/>
      <c r="M8" s="189"/>
      <c r="N8" s="189"/>
      <c r="O8" s="189"/>
      <c r="P8" s="189"/>
      <c r="Q8" s="189" t="s">
        <v>126</v>
      </c>
      <c r="R8" s="189"/>
      <c r="S8" s="189"/>
      <c r="T8" s="189"/>
      <c r="U8" s="189" t="s">
        <v>67</v>
      </c>
      <c r="V8" s="189"/>
      <c r="W8" s="189"/>
      <c r="X8" s="189"/>
    </row>
    <row r="9" spans="1:25" s="93" customFormat="1" ht="21.6" customHeight="1">
      <c r="B9" s="237"/>
      <c r="C9" s="189" t="s">
        <v>127</v>
      </c>
      <c r="D9" s="189"/>
      <c r="J9" s="189"/>
      <c r="K9" s="189"/>
      <c r="L9" s="189"/>
      <c r="M9" s="189" t="s">
        <v>128</v>
      </c>
      <c r="N9" s="189"/>
      <c r="O9" s="189" t="s">
        <v>129</v>
      </c>
      <c r="P9" s="189"/>
      <c r="Q9" s="189" t="s">
        <v>130</v>
      </c>
      <c r="R9" s="189"/>
      <c r="S9" s="189" t="s">
        <v>131</v>
      </c>
      <c r="T9" s="189"/>
      <c r="U9" s="189" t="s">
        <v>132</v>
      </c>
      <c r="V9" s="189"/>
      <c r="W9" s="189" t="s">
        <v>133</v>
      </c>
      <c r="X9" s="189"/>
      <c r="Y9" s="189"/>
    </row>
    <row r="10" spans="1:25" s="93" customFormat="1" ht="21.6" customHeight="1">
      <c r="B10" s="237"/>
      <c r="C10" s="189" t="s">
        <v>134</v>
      </c>
      <c r="D10" s="189"/>
      <c r="E10" s="189" t="s">
        <v>135</v>
      </c>
      <c r="G10" s="189"/>
      <c r="J10" s="189"/>
      <c r="K10" s="189" t="s">
        <v>215</v>
      </c>
      <c r="L10" s="189"/>
      <c r="M10" s="189" t="s">
        <v>136</v>
      </c>
      <c r="N10" s="189"/>
      <c r="O10" s="189" t="s">
        <v>137</v>
      </c>
      <c r="P10" s="189"/>
      <c r="Q10" s="189" t="s">
        <v>138</v>
      </c>
      <c r="R10" s="189"/>
      <c r="S10" s="189" t="s">
        <v>139</v>
      </c>
      <c r="T10" s="189"/>
      <c r="U10" s="189" t="s">
        <v>140</v>
      </c>
      <c r="V10" s="189"/>
      <c r="W10" s="189" t="s">
        <v>141</v>
      </c>
      <c r="X10" s="189"/>
      <c r="Y10" s="189" t="s">
        <v>142</v>
      </c>
    </row>
    <row r="11" spans="1:25" s="93" customFormat="1" ht="21.6" customHeight="1">
      <c r="B11" s="188" t="s">
        <v>6</v>
      </c>
      <c r="C11" s="189" t="s">
        <v>143</v>
      </c>
      <c r="D11" s="189"/>
      <c r="E11" s="189" t="s">
        <v>144</v>
      </c>
      <c r="F11" s="189"/>
      <c r="G11" s="189" t="s">
        <v>145</v>
      </c>
      <c r="H11" s="189"/>
      <c r="I11" s="189" t="s">
        <v>146</v>
      </c>
      <c r="J11" s="189"/>
      <c r="K11" s="189" t="s">
        <v>216</v>
      </c>
      <c r="L11" s="189"/>
      <c r="M11" s="189" t="s">
        <v>147</v>
      </c>
      <c r="N11" s="189"/>
      <c r="O11" s="189" t="s">
        <v>4</v>
      </c>
      <c r="P11" s="189"/>
      <c r="Q11" s="189" t="s">
        <v>148</v>
      </c>
      <c r="R11" s="189"/>
      <c r="S11" s="189" t="s">
        <v>149</v>
      </c>
      <c r="T11" s="189"/>
      <c r="U11" s="189" t="s">
        <v>150</v>
      </c>
      <c r="V11" s="189"/>
      <c r="W11" s="189" t="s">
        <v>151</v>
      </c>
      <c r="X11" s="189"/>
      <c r="Y11" s="189" t="s">
        <v>152</v>
      </c>
    </row>
    <row r="12" spans="1:25" s="93" customFormat="1" ht="21.6" customHeight="1">
      <c r="B12" s="49"/>
      <c r="C12" s="307" t="s">
        <v>10</v>
      </c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</row>
    <row r="13" spans="1:25" s="93" customFormat="1" ht="21.6" customHeight="1">
      <c r="A13" s="155" t="s">
        <v>246</v>
      </c>
      <c r="B13" s="49"/>
    </row>
    <row r="14" spans="1:25" s="93" customFormat="1" ht="21.6" customHeight="1">
      <c r="A14" s="173" t="s">
        <v>153</v>
      </c>
      <c r="B14" s="237"/>
      <c r="C14" s="151">
        <v>1729277</v>
      </c>
      <c r="D14" s="19"/>
      <c r="E14" s="151">
        <v>208455</v>
      </c>
      <c r="F14" s="151"/>
      <c r="G14" s="151">
        <v>82000</v>
      </c>
      <c r="H14" s="151"/>
      <c r="I14" s="151">
        <v>838486</v>
      </c>
      <c r="J14" s="151"/>
      <c r="K14" s="151">
        <v>-18773</v>
      </c>
      <c r="L14" s="151"/>
      <c r="M14" s="151">
        <v>6340</v>
      </c>
      <c r="N14" s="151"/>
      <c r="O14" s="151">
        <v>-261160</v>
      </c>
      <c r="P14" s="151"/>
      <c r="Q14" s="151">
        <v>-6486</v>
      </c>
      <c r="R14" s="151"/>
      <c r="S14" s="151">
        <v>-7789</v>
      </c>
      <c r="T14" s="151"/>
      <c r="U14" s="151">
        <f>SUM(C14:S14)</f>
        <v>2570350</v>
      </c>
      <c r="V14" s="151"/>
      <c r="W14" s="151">
        <v>0</v>
      </c>
      <c r="X14" s="151"/>
      <c r="Y14" s="151">
        <f>SUM(U14:W14)</f>
        <v>2570350</v>
      </c>
    </row>
    <row r="15" spans="1:25" s="93" customFormat="1" ht="21.6" customHeight="1">
      <c r="A15" s="173"/>
      <c r="B15" s="237"/>
      <c r="C15" s="151"/>
      <c r="D15" s="19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</row>
    <row r="16" spans="1:25" s="93" customFormat="1" ht="21.6" customHeight="1">
      <c r="A16" s="173" t="s">
        <v>154</v>
      </c>
      <c r="B16" s="237"/>
      <c r="C16" s="151"/>
      <c r="D16" s="19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</row>
    <row r="17" spans="1:27" s="93" customFormat="1" ht="21.6" customHeight="1">
      <c r="A17" s="191" t="s">
        <v>250</v>
      </c>
      <c r="B17" s="237"/>
      <c r="C17" s="151"/>
      <c r="D17" s="19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</row>
    <row r="18" spans="1:27" s="93" customFormat="1" ht="21.6" customHeight="1">
      <c r="A18" s="93" t="s">
        <v>303</v>
      </c>
      <c r="B18" s="237"/>
      <c r="C18" s="19">
        <v>773978</v>
      </c>
      <c r="D18" s="19"/>
      <c r="E18" s="19">
        <v>-1294</v>
      </c>
      <c r="F18" s="19"/>
      <c r="G18" s="19">
        <v>0</v>
      </c>
      <c r="H18" s="19"/>
      <c r="I18" s="19">
        <v>0</v>
      </c>
      <c r="J18" s="19"/>
      <c r="K18" s="19">
        <v>0</v>
      </c>
      <c r="L18" s="19"/>
      <c r="M18" s="19">
        <v>0</v>
      </c>
      <c r="N18" s="19"/>
      <c r="O18" s="19">
        <v>0</v>
      </c>
      <c r="P18" s="19"/>
      <c r="Q18" s="19">
        <v>0</v>
      </c>
      <c r="R18" s="19"/>
      <c r="S18" s="19">
        <v>0</v>
      </c>
      <c r="T18" s="151"/>
      <c r="U18" s="19">
        <f>SUM(C18:S18)</f>
        <v>772684</v>
      </c>
      <c r="V18" s="151"/>
      <c r="W18" s="151">
        <v>0</v>
      </c>
      <c r="X18" s="151"/>
      <c r="Y18" s="19">
        <f>SUM(U18:W18)</f>
        <v>772684</v>
      </c>
    </row>
    <row r="19" spans="1:27" s="93" customFormat="1" ht="21.6" customHeight="1">
      <c r="A19" s="93" t="s">
        <v>304</v>
      </c>
      <c r="B19" s="188">
        <v>12</v>
      </c>
      <c r="C19" s="19">
        <v>0</v>
      </c>
      <c r="D19" s="19"/>
      <c r="E19" s="19">
        <v>0</v>
      </c>
      <c r="F19" s="19"/>
      <c r="G19" s="19">
        <v>0</v>
      </c>
      <c r="H19" s="19"/>
      <c r="I19" s="19">
        <v>-69170</v>
      </c>
      <c r="J19" s="19"/>
      <c r="K19" s="19">
        <v>0</v>
      </c>
      <c r="L19" s="19"/>
      <c r="M19" s="19">
        <v>0</v>
      </c>
      <c r="N19" s="19"/>
      <c r="O19" s="19">
        <v>0</v>
      </c>
      <c r="P19" s="19"/>
      <c r="Q19" s="19">
        <v>0</v>
      </c>
      <c r="R19" s="19"/>
      <c r="S19" s="19">
        <v>0</v>
      </c>
      <c r="T19" s="19"/>
      <c r="U19" s="19">
        <f>SUM(C19:S19)</f>
        <v>-69170</v>
      </c>
      <c r="V19" s="19"/>
      <c r="W19" s="19">
        <v>0</v>
      </c>
      <c r="X19" s="19"/>
      <c r="Y19" s="19">
        <f>SUM(U19:W19)</f>
        <v>-69170</v>
      </c>
    </row>
    <row r="20" spans="1:27" s="93" customFormat="1" ht="21.6" customHeight="1">
      <c r="A20" s="173" t="s">
        <v>156</v>
      </c>
      <c r="B20" s="237"/>
      <c r="C20" s="26">
        <f>SUM(C18:C19)</f>
        <v>773978</v>
      </c>
      <c r="D20" s="19"/>
      <c r="E20" s="26">
        <f>SUM(E18:E19)</f>
        <v>-1294</v>
      </c>
      <c r="F20" s="151"/>
      <c r="G20" s="26">
        <f>SUM(G18:G19)</f>
        <v>0</v>
      </c>
      <c r="H20" s="151"/>
      <c r="I20" s="26">
        <f>SUM(I18:I19)</f>
        <v>-69170</v>
      </c>
      <c r="J20" s="151"/>
      <c r="K20" s="26">
        <f>SUM(K18:K19)</f>
        <v>0</v>
      </c>
      <c r="L20" s="151"/>
      <c r="M20" s="26">
        <f>SUM(M18:M19)</f>
        <v>0</v>
      </c>
      <c r="N20" s="151"/>
      <c r="O20" s="26">
        <f>SUM(O18:O19)</f>
        <v>0</v>
      </c>
      <c r="P20" s="151"/>
      <c r="Q20" s="26">
        <f>SUM(Q18:Q19)</f>
        <v>0</v>
      </c>
      <c r="R20" s="151"/>
      <c r="S20" s="26">
        <f>SUM(S18:S19)</f>
        <v>0</v>
      </c>
      <c r="T20" s="151"/>
      <c r="U20" s="26">
        <f>SUM(U18:U19)</f>
        <v>703514</v>
      </c>
      <c r="V20" s="151"/>
      <c r="W20" s="26">
        <f>SUM(W18:W19)</f>
        <v>0</v>
      </c>
      <c r="X20" s="151"/>
      <c r="Y20" s="26">
        <f>SUM(Y18:Y19)</f>
        <v>703514</v>
      </c>
    </row>
    <row r="21" spans="1:27" s="93" customFormat="1" ht="12" customHeight="1">
      <c r="A21" s="173"/>
      <c r="B21" s="237"/>
      <c r="C21" s="151"/>
      <c r="D21" s="19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</row>
    <row r="22" spans="1:27" s="93" customFormat="1" ht="21.6" customHeight="1">
      <c r="A22" s="173" t="s">
        <v>251</v>
      </c>
      <c r="B22" s="237"/>
      <c r="C22" s="72"/>
      <c r="D22" s="71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</row>
    <row r="23" spans="1:27" s="93" customFormat="1" ht="21.6" customHeight="1">
      <c r="A23" s="93" t="s">
        <v>162</v>
      </c>
      <c r="B23" s="237"/>
      <c r="C23" s="72"/>
      <c r="D23" s="71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</row>
    <row r="24" spans="1:27" s="93" customFormat="1" ht="21.6" customHeight="1">
      <c r="A24" s="93" t="s">
        <v>163</v>
      </c>
      <c r="B24" s="188"/>
      <c r="C24" s="71">
        <v>0</v>
      </c>
      <c r="D24" s="71"/>
      <c r="E24" s="71">
        <v>0</v>
      </c>
      <c r="F24" s="71"/>
      <c r="G24" s="71">
        <v>0</v>
      </c>
      <c r="H24" s="71"/>
      <c r="I24" s="71">
        <v>0</v>
      </c>
      <c r="J24" s="71"/>
      <c r="K24" s="71">
        <v>0</v>
      </c>
      <c r="L24" s="71"/>
      <c r="M24" s="71">
        <v>0</v>
      </c>
      <c r="N24" s="71"/>
      <c r="O24" s="71">
        <v>0</v>
      </c>
      <c r="P24" s="71"/>
      <c r="Q24" s="71">
        <v>0</v>
      </c>
      <c r="R24" s="71"/>
      <c r="S24" s="71">
        <v>0</v>
      </c>
      <c r="T24" s="72"/>
      <c r="U24" s="71">
        <v>0</v>
      </c>
      <c r="V24" s="71"/>
      <c r="W24" s="19">
        <v>3160007</v>
      </c>
      <c r="X24" s="104"/>
      <c r="Y24" s="104">
        <f>SUM(C24:W24)</f>
        <v>3160007</v>
      </c>
    </row>
    <row r="25" spans="1:27" s="93" customFormat="1" ht="21.6" customHeight="1">
      <c r="A25" s="173" t="s">
        <v>164</v>
      </c>
      <c r="B25" s="237"/>
      <c r="C25" s="239">
        <f>C24</f>
        <v>0</v>
      </c>
      <c r="D25" s="71"/>
      <c r="E25" s="239">
        <f>E24</f>
        <v>0</v>
      </c>
      <c r="F25" s="72"/>
      <c r="G25" s="239">
        <f>G24</f>
        <v>0</v>
      </c>
      <c r="H25" s="72"/>
      <c r="I25" s="239">
        <f>I24</f>
        <v>0</v>
      </c>
      <c r="J25" s="72"/>
      <c r="K25" s="239">
        <f>K24</f>
        <v>0</v>
      </c>
      <c r="L25" s="72"/>
      <c r="M25" s="239">
        <f>M24</f>
        <v>0</v>
      </c>
      <c r="N25" s="72"/>
      <c r="O25" s="239">
        <f>O24</f>
        <v>0</v>
      </c>
      <c r="P25" s="72"/>
      <c r="Q25" s="239">
        <f>Q24</f>
        <v>0</v>
      </c>
      <c r="R25" s="72"/>
      <c r="S25" s="239">
        <f>S24</f>
        <v>0</v>
      </c>
      <c r="T25" s="72"/>
      <c r="U25" s="239">
        <f>U24</f>
        <v>0</v>
      </c>
      <c r="V25" s="72"/>
      <c r="W25" s="240">
        <f>SUM(W24:W24)</f>
        <v>3160007</v>
      </c>
      <c r="X25" s="72"/>
      <c r="Y25" s="240">
        <f>SUM(Y24:Y24)</f>
        <v>3160007</v>
      </c>
    </row>
    <row r="26" spans="1:27" s="93" customFormat="1" ht="21.6" customHeight="1">
      <c r="A26" s="173" t="s">
        <v>165</v>
      </c>
      <c r="B26" s="237"/>
      <c r="C26" s="72"/>
      <c r="D26" s="71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</row>
    <row r="27" spans="1:27" s="93" customFormat="1" ht="21.6" customHeight="1">
      <c r="A27" s="173" t="s">
        <v>166</v>
      </c>
      <c r="B27" s="237"/>
      <c r="C27" s="241">
        <f>SUM(C20+C25)</f>
        <v>773978</v>
      </c>
      <c r="D27" s="71"/>
      <c r="E27" s="241">
        <f>SUM(E20+E25)</f>
        <v>-1294</v>
      </c>
      <c r="F27" s="72"/>
      <c r="G27" s="242">
        <f>SUM(G20+G25)</f>
        <v>0</v>
      </c>
      <c r="H27" s="72"/>
      <c r="I27" s="241">
        <f>SUM(I20+I25)</f>
        <v>-69170</v>
      </c>
      <c r="J27" s="72"/>
      <c r="K27" s="242">
        <f>SUM(K20+K25)</f>
        <v>0</v>
      </c>
      <c r="L27" s="72"/>
      <c r="M27" s="242">
        <f>SUM(M20+M25)</f>
        <v>0</v>
      </c>
      <c r="N27" s="72"/>
      <c r="O27" s="242">
        <f>SUM(O20+O25)</f>
        <v>0</v>
      </c>
      <c r="P27" s="72"/>
      <c r="Q27" s="242">
        <f>SUM(Q20+Q25)</f>
        <v>0</v>
      </c>
      <c r="R27" s="72"/>
      <c r="S27" s="242">
        <f>SUM(S20+S25)</f>
        <v>0</v>
      </c>
      <c r="T27" s="72"/>
      <c r="U27" s="241">
        <f>SUM(U20+U25)</f>
        <v>703514</v>
      </c>
      <c r="V27" s="72"/>
      <c r="W27" s="241">
        <f>SUM(W20+W25)</f>
        <v>3160007</v>
      </c>
      <c r="X27" s="75"/>
      <c r="Y27" s="241">
        <f>SUM(Y20+Y25)</f>
        <v>3863521</v>
      </c>
    </row>
    <row r="28" spans="1:27" s="93" customFormat="1" ht="21.6" customHeight="1">
      <c r="A28" s="173"/>
      <c r="B28" s="237"/>
      <c r="C28" s="72"/>
      <c r="D28" s="71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5"/>
      <c r="X28" s="75"/>
      <c r="Y28" s="75"/>
    </row>
    <row r="29" spans="1:27" s="93" customFormat="1" ht="21.45" customHeight="1">
      <c r="A29" s="173" t="s">
        <v>157</v>
      </c>
      <c r="B29" s="191"/>
      <c r="C29" s="243"/>
      <c r="D29" s="244"/>
      <c r="E29" s="243"/>
      <c r="F29" s="244"/>
      <c r="G29" s="243"/>
      <c r="H29" s="244"/>
      <c r="I29" s="213"/>
      <c r="J29" s="244"/>
      <c r="K29" s="244"/>
      <c r="L29" s="244"/>
      <c r="M29" s="244"/>
      <c r="N29" s="244"/>
      <c r="O29" s="244"/>
      <c r="P29" s="244"/>
      <c r="Q29" s="243"/>
      <c r="R29" s="244"/>
      <c r="S29" s="243"/>
      <c r="T29" s="243"/>
      <c r="U29" s="243"/>
      <c r="V29" s="243"/>
      <c r="W29" s="243"/>
      <c r="X29" s="244"/>
      <c r="Y29" s="244"/>
    </row>
    <row r="30" spans="1:27" s="93" customFormat="1" ht="21.6" customHeight="1">
      <c r="A30" s="93" t="s">
        <v>258</v>
      </c>
      <c r="B30" s="191"/>
      <c r="C30" s="19">
        <v>0</v>
      </c>
      <c r="D30" s="19"/>
      <c r="E30" s="19">
        <v>0</v>
      </c>
      <c r="F30" s="19"/>
      <c r="G30" s="19">
        <v>0</v>
      </c>
      <c r="H30" s="244"/>
      <c r="I30" s="19">
        <f>'income 9 months 8-9'!F80</f>
        <v>1032768</v>
      </c>
      <c r="J30" s="244"/>
      <c r="K30" s="19">
        <v>0</v>
      </c>
      <c r="L30" s="244"/>
      <c r="M30" s="19">
        <v>0</v>
      </c>
      <c r="N30" s="244"/>
      <c r="O30" s="19">
        <v>0</v>
      </c>
      <c r="P30" s="244"/>
      <c r="Q30" s="19">
        <v>0</v>
      </c>
      <c r="R30" s="244"/>
      <c r="S30" s="19">
        <v>0</v>
      </c>
      <c r="T30" s="140"/>
      <c r="U30" s="140">
        <f>SUM(C30:S30)</f>
        <v>1032768</v>
      </c>
      <c r="V30" s="245"/>
      <c r="W30" s="19">
        <v>-142309</v>
      </c>
      <c r="X30" s="244"/>
      <c r="Y30" s="19">
        <f t="shared" ref="Y30:Y31" si="0">SUM(U30:W30)</f>
        <v>890459</v>
      </c>
      <c r="AA30" s="246"/>
    </row>
    <row r="31" spans="1:27" s="93" customFormat="1" ht="21.6" customHeight="1">
      <c r="A31" s="93" t="s">
        <v>159</v>
      </c>
      <c r="B31" s="191"/>
      <c r="C31" s="22">
        <v>0</v>
      </c>
      <c r="D31" s="19"/>
      <c r="E31" s="22">
        <v>0</v>
      </c>
      <c r="F31" s="19"/>
      <c r="G31" s="22">
        <v>0</v>
      </c>
      <c r="H31" s="244"/>
      <c r="I31" s="22">
        <v>0</v>
      </c>
      <c r="J31" s="244"/>
      <c r="K31" s="22">
        <f>'income 9 months 8-9'!F63+'income 9 months 8-9'!F70</f>
        <v>421033</v>
      </c>
      <c r="L31" s="244"/>
      <c r="M31" s="22">
        <v>0</v>
      </c>
      <c r="N31" s="244"/>
      <c r="O31" s="22">
        <v>24233</v>
      </c>
      <c r="P31" s="247"/>
      <c r="Q31" s="22">
        <f>'income 9 months 8-9'!F72</f>
        <v>6486</v>
      </c>
      <c r="R31" s="244"/>
      <c r="S31" s="22">
        <v>0</v>
      </c>
      <c r="T31" s="19"/>
      <c r="U31" s="22">
        <f>SUM(C31:S31)</f>
        <v>451752</v>
      </c>
      <c r="V31" s="248"/>
      <c r="W31" s="22">
        <v>2280</v>
      </c>
      <c r="X31" s="244"/>
      <c r="Y31" s="22">
        <f t="shared" si="0"/>
        <v>454032</v>
      </c>
    </row>
    <row r="32" spans="1:27" s="173" customFormat="1" ht="21.6" customHeight="1">
      <c r="A32" s="173" t="s">
        <v>118</v>
      </c>
      <c r="B32" s="191"/>
      <c r="C32" s="249">
        <f>SUM(C30:C31)</f>
        <v>0</v>
      </c>
      <c r="D32" s="151"/>
      <c r="E32" s="249">
        <f>SUM(E30:E31)</f>
        <v>0</v>
      </c>
      <c r="F32" s="151"/>
      <c r="G32" s="249">
        <f>SUM(G30:G31)</f>
        <v>0</v>
      </c>
      <c r="H32" s="151"/>
      <c r="I32" s="249">
        <f>SUM(I30:I31)</f>
        <v>1032768</v>
      </c>
      <c r="J32" s="151"/>
      <c r="K32" s="249">
        <f>SUM(K30:K31)</f>
        <v>421033</v>
      </c>
      <c r="L32" s="151"/>
      <c r="M32" s="249">
        <f>SUM(M30:M31)</f>
        <v>0</v>
      </c>
      <c r="N32" s="151"/>
      <c r="O32" s="249">
        <f>SUM(O30:O31)</f>
        <v>24233</v>
      </c>
      <c r="P32" s="151"/>
      <c r="Q32" s="249">
        <f>SUM(Q30:Q31)</f>
        <v>6486</v>
      </c>
      <c r="R32" s="151"/>
      <c r="S32" s="249">
        <f>SUM(S30:S31)</f>
        <v>0</v>
      </c>
      <c r="T32" s="151"/>
      <c r="U32" s="249">
        <f>SUM(U30:U31)</f>
        <v>1484520</v>
      </c>
      <c r="V32" s="250"/>
      <c r="W32" s="249">
        <f>SUM(W30:W31)</f>
        <v>-140029</v>
      </c>
      <c r="X32" s="184"/>
      <c r="Y32" s="249">
        <f>SUM(Y30:Y31)</f>
        <v>1344491</v>
      </c>
    </row>
    <row r="33" spans="1:25" s="173" customFormat="1" ht="21.6" customHeight="1">
      <c r="B33" s="191"/>
      <c r="C33" s="151"/>
      <c r="D33" s="151"/>
      <c r="E33" s="151"/>
      <c r="F33" s="151"/>
      <c r="G33" s="35"/>
      <c r="H33" s="151"/>
      <c r="I33" s="35"/>
      <c r="J33" s="151"/>
      <c r="K33" s="35"/>
      <c r="L33" s="151"/>
      <c r="M33" s="151"/>
      <c r="N33" s="151"/>
      <c r="O33" s="151"/>
      <c r="P33" s="151"/>
      <c r="Q33" s="35"/>
      <c r="R33" s="151"/>
      <c r="S33" s="151"/>
      <c r="T33" s="151"/>
      <c r="U33" s="151"/>
      <c r="V33" s="250"/>
      <c r="W33" s="151"/>
      <c r="X33" s="184"/>
      <c r="Y33" s="151"/>
    </row>
    <row r="34" spans="1:25" s="93" customFormat="1" ht="21.6" customHeight="1" thickBot="1">
      <c r="A34" s="173" t="s">
        <v>247</v>
      </c>
      <c r="B34" s="50"/>
      <c r="C34" s="301">
        <f>C14+C27+C32</f>
        <v>2503255</v>
      </c>
      <c r="D34" s="151"/>
      <c r="E34" s="301">
        <f>E14+E27+E32</f>
        <v>207161</v>
      </c>
      <c r="F34" s="151"/>
      <c r="G34" s="301">
        <f>G14+G27+G32</f>
        <v>82000</v>
      </c>
      <c r="H34" s="24"/>
      <c r="I34" s="301">
        <f>I14+I27+I32</f>
        <v>1802084</v>
      </c>
      <c r="J34" s="151"/>
      <c r="K34" s="301">
        <f>K14+K27+K32</f>
        <v>402260</v>
      </c>
      <c r="L34" s="151"/>
      <c r="M34" s="301">
        <f>M14+M27+M32</f>
        <v>6340</v>
      </c>
      <c r="N34" s="151"/>
      <c r="O34" s="301">
        <f>O14+O27+O32</f>
        <v>-236927</v>
      </c>
      <c r="P34" s="151"/>
      <c r="Q34" s="301">
        <f>Q14+Q27+Q32</f>
        <v>0</v>
      </c>
      <c r="R34" s="151"/>
      <c r="S34" s="301">
        <f>S14+S27+S32</f>
        <v>-7789</v>
      </c>
      <c r="T34" s="151"/>
      <c r="U34" s="301">
        <f>U14+U27+U32</f>
        <v>4758384</v>
      </c>
      <c r="V34" s="251"/>
      <c r="W34" s="301">
        <f>W14+W27+W32</f>
        <v>3019978</v>
      </c>
      <c r="X34" s="151"/>
      <c r="Y34" s="301">
        <f>SUM(U34:W34)</f>
        <v>7778362</v>
      </c>
    </row>
    <row r="35" spans="1:25" s="93" customFormat="1" ht="21.6" customHeight="1" thickTop="1">
      <c r="A35" s="173"/>
      <c r="B35" s="50"/>
      <c r="C35" s="184"/>
      <c r="D35" s="184"/>
      <c r="E35" s="184"/>
      <c r="F35" s="184"/>
      <c r="G35" s="184"/>
      <c r="H35" s="252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</row>
    <row r="36" spans="1:25" ht="21.6" customHeight="1">
      <c r="Y36" s="254"/>
    </row>
  </sheetData>
  <mergeCells count="4">
    <mergeCell ref="G5:I5"/>
    <mergeCell ref="K5:S5"/>
    <mergeCell ref="C4:Y4"/>
    <mergeCell ref="C12:Y12"/>
  </mergeCells>
  <pageMargins left="0.5" right="0.5" top="0.48" bottom="0.4" header="0.5" footer="0.5"/>
  <pageSetup paperSize="9" scale="50" firstPageNumber="10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ignoredErrors>
    <ignoredError sqref="U1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Y36"/>
  <sheetViews>
    <sheetView view="pageBreakPreview" topLeftCell="A10" zoomScale="85" zoomScaleNormal="55" zoomScaleSheetLayoutView="85" workbookViewId="0">
      <selection activeCell="Y22" sqref="Y22"/>
    </sheetView>
  </sheetViews>
  <sheetFormatPr defaultColWidth="9.375" defaultRowHeight="21.6" customHeight="1"/>
  <cols>
    <col min="1" max="1" width="60.125" style="228" customWidth="1"/>
    <col min="2" max="2" width="9.375" style="253" customWidth="1"/>
    <col min="3" max="3" width="18.75" style="228" customWidth="1"/>
    <col min="4" max="4" width="1.625" style="228" customWidth="1"/>
    <col min="5" max="5" width="19.125" style="228" customWidth="1"/>
    <col min="6" max="6" width="1.5" style="228" customWidth="1"/>
    <col min="7" max="7" width="19.75" style="228" customWidth="1"/>
    <col min="8" max="8" width="1.75" style="228" customWidth="1"/>
    <col min="9" max="9" width="19.75" style="228" customWidth="1"/>
    <col min="10" max="10" width="1.625" style="228" customWidth="1"/>
    <col min="11" max="11" width="19.125" style="228" customWidth="1"/>
    <col min="12" max="12" width="1.625" style="228" customWidth="1"/>
    <col min="13" max="13" width="20.125" style="228" bestFit="1" customWidth="1"/>
    <col min="14" max="14" width="1.625" style="228" customWidth="1"/>
    <col min="15" max="15" width="20.125" style="228" customWidth="1"/>
    <col min="16" max="16" width="1.625" style="228" customWidth="1"/>
    <col min="17" max="17" width="20.5" style="228" customWidth="1"/>
    <col min="18" max="18" width="1.625" style="228" customWidth="1"/>
    <col min="19" max="19" width="18.75" style="228" customWidth="1"/>
    <col min="20" max="20" width="2" style="228" customWidth="1"/>
    <col min="21" max="21" width="18.75" style="228" customWidth="1"/>
    <col min="22" max="22" width="2.5" style="228" customWidth="1"/>
    <col min="23" max="23" width="18.75" style="228" customWidth="1"/>
    <col min="24" max="24" width="1.625" style="228" customWidth="1"/>
    <col min="25" max="25" width="18.75" style="228" customWidth="1"/>
    <col min="26" max="26" width="9.375" style="228"/>
    <col min="27" max="27" width="10.75" style="228" bestFit="1" customWidth="1"/>
    <col min="28" max="16384" width="9.375" style="228"/>
  </cols>
  <sheetData>
    <row r="1" spans="1:25" ht="21.6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</row>
    <row r="2" spans="1:25" s="236" customFormat="1" ht="21.6" customHeight="1">
      <c r="A2" s="167" t="s">
        <v>122</v>
      </c>
      <c r="B2" s="235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</row>
    <row r="3" spans="1:25" ht="21.6" customHeight="1">
      <c r="A3" s="87" t="s">
        <v>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</row>
    <row r="4" spans="1:25" s="93" customFormat="1" ht="21.6" customHeight="1">
      <c r="B4" s="237"/>
      <c r="C4" s="303" t="s">
        <v>123</v>
      </c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</row>
    <row r="5" spans="1:25" s="93" customFormat="1" ht="21.6" customHeight="1">
      <c r="B5" s="237"/>
      <c r="C5" s="189"/>
      <c r="D5" s="189"/>
      <c r="E5" s="189"/>
      <c r="F5" s="189"/>
      <c r="G5" s="318" t="s">
        <v>74</v>
      </c>
      <c r="H5" s="318"/>
      <c r="I5" s="318"/>
      <c r="J5" s="189"/>
      <c r="K5" s="319" t="s">
        <v>78</v>
      </c>
      <c r="L5" s="319"/>
      <c r="M5" s="319"/>
      <c r="N5" s="319"/>
      <c r="O5" s="319"/>
      <c r="P5" s="319"/>
      <c r="Q5" s="319"/>
      <c r="R5" s="319"/>
      <c r="S5" s="319"/>
      <c r="T5" s="46"/>
      <c r="U5" s="46"/>
      <c r="V5" s="46"/>
      <c r="W5" s="46"/>
      <c r="X5" s="46"/>
      <c r="Y5" s="189"/>
    </row>
    <row r="6" spans="1:25" s="93" customFormat="1" ht="21.6" customHeight="1">
      <c r="B6" s="237"/>
      <c r="D6" s="189"/>
      <c r="E6" s="189"/>
      <c r="F6" s="238"/>
      <c r="J6" s="47"/>
      <c r="K6" s="189"/>
      <c r="L6" s="189"/>
      <c r="N6" s="189"/>
      <c r="O6" s="189"/>
      <c r="P6" s="189"/>
      <c r="Q6" s="189" t="s">
        <v>124</v>
      </c>
      <c r="R6" s="189"/>
      <c r="X6" s="189"/>
    </row>
    <row r="7" spans="1:25" s="93" customFormat="1" ht="21.6" customHeight="1">
      <c r="B7" s="237"/>
      <c r="D7" s="189"/>
      <c r="E7" s="189"/>
      <c r="F7" s="238"/>
      <c r="J7" s="47"/>
      <c r="K7" s="189"/>
      <c r="L7" s="189"/>
      <c r="N7" s="189"/>
      <c r="O7" s="189"/>
      <c r="P7" s="189"/>
      <c r="Q7" s="189" t="s">
        <v>125</v>
      </c>
      <c r="R7" s="189"/>
      <c r="X7" s="189"/>
    </row>
    <row r="8" spans="1:25" s="93" customFormat="1" ht="21.6" customHeight="1">
      <c r="B8" s="237"/>
      <c r="D8" s="189"/>
      <c r="J8" s="189"/>
      <c r="K8" s="189"/>
      <c r="L8" s="189"/>
      <c r="M8" s="189"/>
      <c r="N8" s="189"/>
      <c r="O8" s="189"/>
      <c r="P8" s="189"/>
      <c r="Q8" s="189" t="s">
        <v>126</v>
      </c>
      <c r="R8" s="189"/>
      <c r="S8" s="189"/>
      <c r="T8" s="189"/>
      <c r="U8" s="189" t="s">
        <v>67</v>
      </c>
      <c r="V8" s="189"/>
      <c r="W8" s="189"/>
      <c r="X8" s="189"/>
    </row>
    <row r="9" spans="1:25" s="93" customFormat="1" ht="21.6" customHeight="1">
      <c r="B9" s="237"/>
      <c r="C9" s="189" t="s">
        <v>127</v>
      </c>
      <c r="D9" s="189"/>
      <c r="J9" s="189"/>
      <c r="K9" s="189"/>
      <c r="L9" s="189"/>
      <c r="M9" s="189" t="s">
        <v>128</v>
      </c>
      <c r="N9" s="189"/>
      <c r="O9" s="189" t="s">
        <v>129</v>
      </c>
      <c r="P9" s="189"/>
      <c r="Q9" s="189" t="s">
        <v>130</v>
      </c>
      <c r="R9" s="189"/>
      <c r="S9" s="189" t="s">
        <v>131</v>
      </c>
      <c r="T9" s="189"/>
      <c r="U9" s="189" t="s">
        <v>132</v>
      </c>
      <c r="V9" s="189"/>
      <c r="W9" s="189" t="s">
        <v>133</v>
      </c>
      <c r="X9" s="189"/>
      <c r="Y9" s="189"/>
    </row>
    <row r="10" spans="1:25" s="93" customFormat="1" ht="21.6" customHeight="1">
      <c r="B10" s="237"/>
      <c r="C10" s="189" t="s">
        <v>134</v>
      </c>
      <c r="D10" s="189"/>
      <c r="E10" s="189" t="s">
        <v>135</v>
      </c>
      <c r="G10" s="189"/>
      <c r="J10" s="189"/>
      <c r="K10" s="189" t="s">
        <v>215</v>
      </c>
      <c r="L10" s="189"/>
      <c r="M10" s="189" t="s">
        <v>136</v>
      </c>
      <c r="N10" s="189"/>
      <c r="O10" s="189" t="s">
        <v>137</v>
      </c>
      <c r="P10" s="189"/>
      <c r="Q10" s="189" t="s">
        <v>138</v>
      </c>
      <c r="R10" s="189"/>
      <c r="S10" s="189" t="s">
        <v>139</v>
      </c>
      <c r="T10" s="189"/>
      <c r="U10" s="189" t="s">
        <v>140</v>
      </c>
      <c r="V10" s="189"/>
      <c r="W10" s="189" t="s">
        <v>141</v>
      </c>
      <c r="X10" s="189"/>
      <c r="Y10" s="189" t="s">
        <v>142</v>
      </c>
    </row>
    <row r="11" spans="1:25" s="93" customFormat="1" ht="21.6" customHeight="1">
      <c r="B11" s="188" t="s">
        <v>6</v>
      </c>
      <c r="C11" s="189" t="s">
        <v>143</v>
      </c>
      <c r="D11" s="189"/>
      <c r="E11" s="189" t="s">
        <v>144</v>
      </c>
      <c r="F11" s="189"/>
      <c r="G11" s="189" t="s">
        <v>145</v>
      </c>
      <c r="H11" s="189"/>
      <c r="I11" s="189" t="s">
        <v>146</v>
      </c>
      <c r="J11" s="189"/>
      <c r="K11" s="189" t="s">
        <v>216</v>
      </c>
      <c r="L11" s="189"/>
      <c r="M11" s="189" t="s">
        <v>147</v>
      </c>
      <c r="N11" s="189"/>
      <c r="O11" s="189" t="s">
        <v>4</v>
      </c>
      <c r="P11" s="189"/>
      <c r="Q11" s="189" t="s">
        <v>148</v>
      </c>
      <c r="R11" s="189"/>
      <c r="S11" s="189" t="s">
        <v>149</v>
      </c>
      <c r="T11" s="189"/>
      <c r="U11" s="189" t="s">
        <v>150</v>
      </c>
      <c r="V11" s="189"/>
      <c r="W11" s="189" t="s">
        <v>151</v>
      </c>
      <c r="X11" s="189"/>
      <c r="Y11" s="189" t="s">
        <v>152</v>
      </c>
    </row>
    <row r="12" spans="1:25" s="93" customFormat="1" ht="21.6" customHeight="1">
      <c r="B12" s="49"/>
      <c r="C12" s="307" t="s">
        <v>10</v>
      </c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</row>
    <row r="13" spans="1:25" s="93" customFormat="1" ht="21.6" customHeight="1">
      <c r="A13" s="155" t="s">
        <v>248</v>
      </c>
      <c r="B13" s="237"/>
      <c r="C13" s="255"/>
      <c r="D13" s="223"/>
      <c r="E13" s="255"/>
      <c r="F13" s="223"/>
      <c r="G13" s="255"/>
      <c r="H13" s="223"/>
      <c r="I13" s="223"/>
      <c r="J13" s="223"/>
      <c r="K13" s="255"/>
      <c r="L13" s="223"/>
      <c r="M13" s="223"/>
      <c r="N13" s="223"/>
      <c r="O13" s="255"/>
      <c r="P13" s="223"/>
      <c r="Q13" s="223"/>
      <c r="R13" s="223"/>
      <c r="S13" s="255"/>
      <c r="T13" s="255"/>
      <c r="U13" s="255"/>
      <c r="V13" s="255"/>
      <c r="W13" s="255"/>
      <c r="X13" s="223"/>
      <c r="Y13" s="223"/>
    </row>
    <row r="14" spans="1:25" s="93" customFormat="1" ht="21.6" customHeight="1">
      <c r="A14" s="173" t="s">
        <v>160</v>
      </c>
      <c r="B14" s="237"/>
      <c r="C14" s="184">
        <v>2503255</v>
      </c>
      <c r="D14" s="244"/>
      <c r="E14" s="184">
        <v>207161</v>
      </c>
      <c r="F14" s="184"/>
      <c r="G14" s="184">
        <v>82900</v>
      </c>
      <c r="H14" s="184"/>
      <c r="I14" s="184">
        <v>1453834</v>
      </c>
      <c r="J14" s="184"/>
      <c r="K14" s="184">
        <v>410550</v>
      </c>
      <c r="L14" s="184"/>
      <c r="M14" s="184">
        <v>6340</v>
      </c>
      <c r="N14" s="184"/>
      <c r="O14" s="184">
        <v>-257036</v>
      </c>
      <c r="P14" s="184"/>
      <c r="Q14" s="184">
        <v>-5276</v>
      </c>
      <c r="R14" s="184"/>
      <c r="S14" s="184">
        <v>-7789</v>
      </c>
      <c r="T14" s="184"/>
      <c r="U14" s="151">
        <v>4393939</v>
      </c>
      <c r="V14" s="184"/>
      <c r="W14" s="24">
        <v>2836327</v>
      </c>
      <c r="X14" s="184"/>
      <c r="Y14" s="151">
        <f>SUM(U14:W14)</f>
        <v>7230266</v>
      </c>
    </row>
    <row r="15" spans="1:25" s="93" customFormat="1" ht="21.6" customHeight="1">
      <c r="A15" s="93" t="s">
        <v>214</v>
      </c>
      <c r="B15" s="188">
        <v>2</v>
      </c>
      <c r="C15" s="140">
        <v>0</v>
      </c>
      <c r="D15" s="19"/>
      <c r="E15" s="140">
        <v>0</v>
      </c>
      <c r="F15" s="19"/>
      <c r="G15" s="140">
        <v>0</v>
      </c>
      <c r="H15" s="19"/>
      <c r="I15" s="145">
        <v>304413</v>
      </c>
      <c r="J15" s="19"/>
      <c r="K15" s="19">
        <v>0</v>
      </c>
      <c r="L15" s="19"/>
      <c r="M15" s="140">
        <v>0</v>
      </c>
      <c r="N15" s="19"/>
      <c r="O15" s="140">
        <v>0</v>
      </c>
      <c r="P15" s="19"/>
      <c r="Q15" s="140">
        <v>0</v>
      </c>
      <c r="R15" s="19"/>
      <c r="S15" s="140">
        <v>7789</v>
      </c>
      <c r="T15" s="140"/>
      <c r="U15" s="140">
        <f>SUM(C15:S15)</f>
        <v>312202</v>
      </c>
      <c r="V15" s="245"/>
      <c r="W15" s="140">
        <v>74703</v>
      </c>
      <c r="X15" s="244"/>
      <c r="Y15" s="19">
        <f>SUM(U15:W15)</f>
        <v>386905</v>
      </c>
    </row>
    <row r="16" spans="1:25" s="93" customFormat="1" ht="21.6" customHeight="1">
      <c r="A16" s="173" t="s">
        <v>213</v>
      </c>
      <c r="B16" s="237"/>
      <c r="C16" s="26">
        <f>SUM(C14:C15)</f>
        <v>2503255</v>
      </c>
      <c r="D16" s="19"/>
      <c r="E16" s="26">
        <f>SUM(E14:E15)</f>
        <v>207161</v>
      </c>
      <c r="F16" s="19"/>
      <c r="G16" s="26">
        <f>SUM(G14:G15)</f>
        <v>82900</v>
      </c>
      <c r="H16" s="19"/>
      <c r="I16" s="26">
        <f>SUM(I14:I15)</f>
        <v>1758247</v>
      </c>
      <c r="J16" s="19"/>
      <c r="K16" s="26">
        <f>SUM(K14:K15)</f>
        <v>410550</v>
      </c>
      <c r="L16" s="19"/>
      <c r="M16" s="26">
        <f>SUM(M14:M15)</f>
        <v>6340</v>
      </c>
      <c r="N16" s="19"/>
      <c r="O16" s="26">
        <f>SUM(O14:O15)</f>
        <v>-257036</v>
      </c>
      <c r="P16" s="19"/>
      <c r="Q16" s="26">
        <f>SUM(Q14:Q15)</f>
        <v>-5276</v>
      </c>
      <c r="R16" s="19"/>
      <c r="S16" s="26">
        <f>SUM(S14:S15)</f>
        <v>0</v>
      </c>
      <c r="T16" s="140"/>
      <c r="U16" s="26">
        <f>SUM(U14:U15)</f>
        <v>4706141</v>
      </c>
      <c r="V16" s="245"/>
      <c r="W16" s="26">
        <f>SUM(W14:W15)</f>
        <v>2911030</v>
      </c>
      <c r="X16" s="244"/>
      <c r="Y16" s="26">
        <f>SUM(Y14:Y15)</f>
        <v>7617171</v>
      </c>
    </row>
    <row r="17" spans="1:25" s="93" customFormat="1" ht="12" customHeight="1">
      <c r="A17" s="173"/>
      <c r="B17" s="237"/>
      <c r="C17" s="184"/>
      <c r="D17" s="24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51"/>
      <c r="V17" s="184"/>
      <c r="W17" s="24"/>
      <c r="X17" s="184"/>
      <c r="Y17" s="151"/>
    </row>
    <row r="18" spans="1:25" s="93" customFormat="1" ht="21.6" customHeight="1">
      <c r="A18" s="173" t="s">
        <v>154</v>
      </c>
      <c r="B18" s="237"/>
      <c r="C18" s="151"/>
      <c r="D18" s="19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</row>
    <row r="19" spans="1:25" s="93" customFormat="1" ht="21.6" customHeight="1">
      <c r="A19" s="191" t="s">
        <v>161</v>
      </c>
      <c r="B19" s="237"/>
      <c r="C19" s="72"/>
      <c r="D19" s="71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</row>
    <row r="20" spans="1:25" s="93" customFormat="1" ht="21.6" customHeight="1">
      <c r="A20" s="93" t="s">
        <v>162</v>
      </c>
      <c r="B20" s="237"/>
      <c r="C20" s="72"/>
      <c r="D20" s="71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</row>
    <row r="21" spans="1:25" s="93" customFormat="1" ht="21.6" customHeight="1">
      <c r="A21" s="93" t="s">
        <v>163</v>
      </c>
      <c r="B21" s="188">
        <v>6</v>
      </c>
      <c r="C21" s="71">
        <v>0</v>
      </c>
      <c r="D21" s="71"/>
      <c r="E21" s="71">
        <v>0</v>
      </c>
      <c r="F21" s="71"/>
      <c r="G21" s="71">
        <v>0</v>
      </c>
      <c r="H21" s="71"/>
      <c r="I21" s="71">
        <v>0</v>
      </c>
      <c r="J21" s="71"/>
      <c r="K21" s="71">
        <v>0</v>
      </c>
      <c r="L21" s="71"/>
      <c r="M21" s="71">
        <v>0</v>
      </c>
      <c r="N21" s="71"/>
      <c r="O21" s="71">
        <v>0</v>
      </c>
      <c r="P21" s="71"/>
      <c r="Q21" s="71">
        <v>0</v>
      </c>
      <c r="R21" s="71"/>
      <c r="S21" s="71">
        <v>0</v>
      </c>
      <c r="T21" s="72"/>
      <c r="U21" s="71">
        <f>SUM(C21:S21)</f>
        <v>0</v>
      </c>
      <c r="V21" s="71"/>
      <c r="W21" s="104">
        <v>8065</v>
      </c>
      <c r="X21" s="104"/>
      <c r="Y21" s="104">
        <f>SUM(C21:W21)</f>
        <v>8065</v>
      </c>
    </row>
    <row r="22" spans="1:25" s="93" customFormat="1" ht="21.6" customHeight="1">
      <c r="A22" s="173" t="s">
        <v>164</v>
      </c>
      <c r="B22" s="237"/>
      <c r="C22" s="239">
        <f>C21</f>
        <v>0</v>
      </c>
      <c r="D22" s="71"/>
      <c r="E22" s="239">
        <f>E21</f>
        <v>0</v>
      </c>
      <c r="F22" s="72"/>
      <c r="G22" s="239">
        <f>G21</f>
        <v>0</v>
      </c>
      <c r="H22" s="72"/>
      <c r="I22" s="239">
        <f>I21</f>
        <v>0</v>
      </c>
      <c r="J22" s="72"/>
      <c r="K22" s="239">
        <f>K21</f>
        <v>0</v>
      </c>
      <c r="L22" s="72"/>
      <c r="M22" s="239">
        <f>M21</f>
        <v>0</v>
      </c>
      <c r="N22" s="72"/>
      <c r="O22" s="239">
        <f>O21</f>
        <v>0</v>
      </c>
      <c r="P22" s="72"/>
      <c r="Q22" s="239">
        <f>Q21</f>
        <v>0</v>
      </c>
      <c r="R22" s="72"/>
      <c r="S22" s="239">
        <f>S21</f>
        <v>0</v>
      </c>
      <c r="T22" s="72"/>
      <c r="U22" s="239">
        <f>SUM(C22:S22)</f>
        <v>0</v>
      </c>
      <c r="V22" s="72"/>
      <c r="W22" s="240">
        <f>SUM(W21:W21)</f>
        <v>8065</v>
      </c>
      <c r="X22" s="72"/>
      <c r="Y22" s="240">
        <f>SUM(Y21:Y21)</f>
        <v>8065</v>
      </c>
    </row>
    <row r="23" spans="1:25" s="93" customFormat="1" ht="21.6" customHeight="1">
      <c r="A23" s="173" t="s">
        <v>165</v>
      </c>
      <c r="B23" s="237"/>
      <c r="C23" s="72"/>
      <c r="D23" s="71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</row>
    <row r="24" spans="1:25" s="93" customFormat="1" ht="21.6" customHeight="1">
      <c r="A24" s="173" t="s">
        <v>166</v>
      </c>
      <c r="B24" s="237"/>
      <c r="C24" s="242">
        <v>0</v>
      </c>
      <c r="D24" s="71"/>
      <c r="E24" s="242">
        <v>0</v>
      </c>
      <c r="F24" s="72"/>
      <c r="G24" s="242">
        <v>0</v>
      </c>
      <c r="H24" s="72"/>
      <c r="I24" s="242">
        <v>0</v>
      </c>
      <c r="J24" s="72"/>
      <c r="K24" s="242">
        <v>0</v>
      </c>
      <c r="L24" s="72"/>
      <c r="M24" s="242">
        <v>0</v>
      </c>
      <c r="N24" s="72"/>
      <c r="O24" s="242">
        <v>0</v>
      </c>
      <c r="P24" s="72"/>
      <c r="Q24" s="242">
        <v>0</v>
      </c>
      <c r="R24" s="72"/>
      <c r="S24" s="242">
        <v>0</v>
      </c>
      <c r="T24" s="72"/>
      <c r="U24" s="242">
        <f>SUM(C24:S24)</f>
        <v>0</v>
      </c>
      <c r="V24" s="72"/>
      <c r="W24" s="241">
        <f>W22</f>
        <v>8065</v>
      </c>
      <c r="X24" s="75"/>
      <c r="Y24" s="241">
        <f>Y22</f>
        <v>8065</v>
      </c>
    </row>
    <row r="25" spans="1:25" s="93" customFormat="1" ht="21.6" customHeight="1">
      <c r="A25" s="173"/>
      <c r="B25" s="237"/>
      <c r="C25" s="72"/>
      <c r="D25" s="71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</row>
    <row r="26" spans="1:25" s="93" customFormat="1" ht="21.6" customHeight="1">
      <c r="A26" s="173" t="s">
        <v>157</v>
      </c>
      <c r="B26" s="191"/>
      <c r="C26" s="71"/>
      <c r="D26" s="71"/>
      <c r="E26" s="256"/>
      <c r="F26" s="71"/>
      <c r="G26" s="256"/>
      <c r="H26" s="71"/>
      <c r="I26" s="256"/>
      <c r="J26" s="71"/>
      <c r="K26" s="71"/>
      <c r="L26" s="71"/>
      <c r="M26" s="71"/>
      <c r="N26" s="71"/>
      <c r="O26" s="71"/>
      <c r="P26" s="71"/>
      <c r="Q26" s="71"/>
      <c r="R26" s="71"/>
      <c r="S26" s="256"/>
      <c r="T26" s="256"/>
      <c r="U26" s="256"/>
      <c r="V26" s="256"/>
      <c r="W26" s="256"/>
      <c r="X26" s="71"/>
      <c r="Y26" s="71"/>
    </row>
    <row r="27" spans="1:25" s="93" customFormat="1" ht="21.6" customHeight="1">
      <c r="A27" s="93" t="s">
        <v>167</v>
      </c>
      <c r="B27" s="191"/>
      <c r="C27" s="71">
        <v>0</v>
      </c>
      <c r="D27" s="71"/>
      <c r="E27" s="71">
        <v>0</v>
      </c>
      <c r="F27" s="71"/>
      <c r="G27" s="71">
        <v>0</v>
      </c>
      <c r="H27" s="71"/>
      <c r="I27" s="104">
        <f>'income 9 months 8-9'!D80</f>
        <v>-726123</v>
      </c>
      <c r="J27" s="104"/>
      <c r="K27" s="104">
        <v>0</v>
      </c>
      <c r="L27" s="104"/>
      <c r="M27" s="104">
        <v>0</v>
      </c>
      <c r="N27" s="104"/>
      <c r="O27" s="104">
        <v>0</v>
      </c>
      <c r="P27" s="104"/>
      <c r="Q27" s="104"/>
      <c r="R27" s="104"/>
      <c r="S27" s="104"/>
      <c r="T27" s="104"/>
      <c r="U27" s="104">
        <f>SUM(C27:S27)</f>
        <v>-726123</v>
      </c>
      <c r="V27" s="104"/>
      <c r="W27" s="104">
        <v>-333219</v>
      </c>
      <c r="X27" s="104"/>
      <c r="Y27" s="104">
        <f>SUM(U27:W27)</f>
        <v>-1059342</v>
      </c>
    </row>
    <row r="28" spans="1:25" s="93" customFormat="1" ht="21.6" customHeight="1">
      <c r="A28" s="93" t="s">
        <v>159</v>
      </c>
      <c r="B28" s="191"/>
      <c r="C28" s="71">
        <v>0</v>
      </c>
      <c r="D28" s="71"/>
      <c r="E28" s="71">
        <v>0</v>
      </c>
      <c r="F28" s="71"/>
      <c r="G28" s="71">
        <v>0</v>
      </c>
      <c r="H28" s="71"/>
      <c r="I28" s="104">
        <v>0</v>
      </c>
      <c r="J28" s="104"/>
      <c r="K28" s="257">
        <v>651052</v>
      </c>
      <c r="L28" s="104"/>
      <c r="M28" s="104">
        <v>0</v>
      </c>
      <c r="N28" s="104"/>
      <c r="O28" s="104">
        <v>-5169</v>
      </c>
      <c r="P28" s="104"/>
      <c r="Q28" s="78">
        <f>'income 9 months 8-9'!D72</f>
        <v>0</v>
      </c>
      <c r="R28" s="104"/>
      <c r="S28" s="104">
        <v>0</v>
      </c>
      <c r="T28" s="104"/>
      <c r="U28" s="104">
        <f>SUM(C28:S28)</f>
        <v>645883</v>
      </c>
      <c r="V28" s="104"/>
      <c r="W28" s="104">
        <v>44408</v>
      </c>
      <c r="X28" s="104"/>
      <c r="Y28" s="257">
        <f>SUM(U28:W28)</f>
        <v>690291</v>
      </c>
    </row>
    <row r="29" spans="1:25" s="173" customFormat="1" ht="21.6" customHeight="1">
      <c r="A29" s="173" t="s">
        <v>118</v>
      </c>
      <c r="B29" s="191"/>
      <c r="C29" s="239">
        <f>SUM(C27:C28)</f>
        <v>0</v>
      </c>
      <c r="D29" s="72"/>
      <c r="E29" s="239">
        <f>SUM(E27:E28)</f>
        <v>0</v>
      </c>
      <c r="F29" s="72"/>
      <c r="G29" s="239">
        <f>SUM(G27:G28)</f>
        <v>0</v>
      </c>
      <c r="H29" s="72"/>
      <c r="I29" s="240">
        <f>SUM(I27:I28)</f>
        <v>-726123</v>
      </c>
      <c r="J29" s="75"/>
      <c r="K29" s="240">
        <f>SUM(K27:K28)</f>
        <v>651052</v>
      </c>
      <c r="L29" s="75"/>
      <c r="M29" s="239">
        <f>SUM(M27:M28)</f>
        <v>0</v>
      </c>
      <c r="N29" s="75"/>
      <c r="O29" s="240">
        <f>SUM(O27:O28)</f>
        <v>-5169</v>
      </c>
      <c r="P29" s="75"/>
      <c r="Q29" s="240">
        <f>SUM(Q27:Q28)</f>
        <v>0</v>
      </c>
      <c r="R29" s="75"/>
      <c r="S29" s="240">
        <f>SUM(S27:S28)</f>
        <v>0</v>
      </c>
      <c r="T29" s="75"/>
      <c r="U29" s="240">
        <f>SUM(C29:S29)</f>
        <v>-80240</v>
      </c>
      <c r="V29" s="75"/>
      <c r="W29" s="240">
        <f>SUM(W27:W28)</f>
        <v>-288811</v>
      </c>
      <c r="X29" s="75"/>
      <c r="Y29" s="241">
        <f>SUM(C29:S29)+W29</f>
        <v>-369051</v>
      </c>
    </row>
    <row r="30" spans="1:25" s="173" customFormat="1" ht="21.6" customHeight="1">
      <c r="A30" s="93" t="s">
        <v>297</v>
      </c>
      <c r="B30" s="191"/>
      <c r="C30" s="258">
        <v>0</v>
      </c>
      <c r="D30" s="71"/>
      <c r="E30" s="258">
        <v>0</v>
      </c>
      <c r="F30" s="71"/>
      <c r="G30" s="258">
        <v>0</v>
      </c>
      <c r="H30" s="71"/>
      <c r="I30" s="259">
        <v>467159</v>
      </c>
      <c r="J30" s="104"/>
      <c r="K30" s="259">
        <v>-467159</v>
      </c>
      <c r="L30" s="104"/>
      <c r="M30" s="258">
        <v>0</v>
      </c>
      <c r="N30" s="104"/>
      <c r="O30" s="259">
        <v>0</v>
      </c>
      <c r="P30" s="104"/>
      <c r="Q30" s="259">
        <v>0</v>
      </c>
      <c r="R30" s="104"/>
      <c r="S30" s="259">
        <v>0</v>
      </c>
      <c r="T30" s="104"/>
      <c r="U30" s="259">
        <v>0</v>
      </c>
      <c r="V30" s="104"/>
      <c r="W30" s="259">
        <v>0</v>
      </c>
      <c r="X30" s="104"/>
      <c r="Y30" s="104">
        <v>0</v>
      </c>
    </row>
    <row r="31" spans="1:25" s="93" customFormat="1" ht="21.6" customHeight="1" thickBot="1">
      <c r="A31" s="173" t="s">
        <v>249</v>
      </c>
      <c r="B31" s="50"/>
      <c r="C31" s="11">
        <f>SUM(C16,C24,C29)</f>
        <v>2503255</v>
      </c>
      <c r="D31" s="184"/>
      <c r="E31" s="11">
        <f>SUM(E16,E24,E29)</f>
        <v>207161</v>
      </c>
      <c r="F31" s="184"/>
      <c r="G31" s="11">
        <f>SUM(G16,G24,G29)</f>
        <v>82900</v>
      </c>
      <c r="H31" s="252"/>
      <c r="I31" s="11">
        <f>SUM(I16,I24,I29,I30)</f>
        <v>1499283</v>
      </c>
      <c r="J31" s="184"/>
      <c r="K31" s="11">
        <f>SUM(K16,K24,K29,K30)</f>
        <v>594443</v>
      </c>
      <c r="L31" s="184"/>
      <c r="M31" s="11">
        <f>SUM(M16,M24,M29)</f>
        <v>6340</v>
      </c>
      <c r="N31" s="184"/>
      <c r="O31" s="11">
        <f>SUM(O16,O24,O29)</f>
        <v>-262205</v>
      </c>
      <c r="P31" s="184"/>
      <c r="Q31" s="11">
        <f>SUM(Q16,Q24,Q29)</f>
        <v>-5276</v>
      </c>
      <c r="R31" s="184"/>
      <c r="S31" s="260">
        <f>SUM(S16,S24,S29)</f>
        <v>0</v>
      </c>
      <c r="T31" s="184"/>
      <c r="U31" s="11">
        <f>SUM(C31:S31)</f>
        <v>4625901</v>
      </c>
      <c r="V31" s="184"/>
      <c r="W31" s="11">
        <f>SUM(W16,W24,W29)</f>
        <v>2630284</v>
      </c>
      <c r="X31" s="184"/>
      <c r="Y31" s="11">
        <f>SUM(Y16,Y24,Y29)</f>
        <v>7256185</v>
      </c>
    </row>
    <row r="32" spans="1:25" ht="21.6" customHeight="1" thickTop="1"/>
    <row r="34" spans="3:25" ht="21.6" customHeight="1">
      <c r="C34" s="261"/>
      <c r="E34" s="261"/>
      <c r="G34" s="261"/>
      <c r="I34" s="261"/>
      <c r="K34" s="261"/>
      <c r="S34" s="261"/>
      <c r="U34" s="261"/>
      <c r="W34" s="261"/>
      <c r="Y34" s="246"/>
    </row>
    <row r="35" spans="3:25" ht="21.6" customHeight="1">
      <c r="Y35" s="254"/>
    </row>
    <row r="36" spans="3:25" ht="21.6" customHeight="1"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</row>
  </sheetData>
  <mergeCells count="4">
    <mergeCell ref="C4:Y4"/>
    <mergeCell ref="G5:I5"/>
    <mergeCell ref="K5:S5"/>
    <mergeCell ref="C12:Y12"/>
  </mergeCells>
  <pageMargins left="0.5" right="0.5" top="0.48" bottom="0.4" header="0.5" footer="0.5"/>
  <pageSetup paperSize="9" scale="51" firstPageNumber="11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47"/>
  <sheetViews>
    <sheetView view="pageBreakPreview" topLeftCell="A4" zoomScale="85" zoomScaleNormal="70" zoomScaleSheetLayoutView="85" workbookViewId="0">
      <selection activeCell="B16" sqref="B16"/>
    </sheetView>
  </sheetViews>
  <sheetFormatPr defaultColWidth="9.375" defaultRowHeight="21.6" customHeight="1"/>
  <cols>
    <col min="1" max="1" width="65.125" style="228" customWidth="1"/>
    <col min="2" max="2" width="10.5" style="253" customWidth="1"/>
    <col min="3" max="3" width="18.75" style="228" customWidth="1"/>
    <col min="4" max="4" width="2.375" style="228" customWidth="1"/>
    <col min="5" max="5" width="18.75" style="228" customWidth="1"/>
    <col min="6" max="6" width="2.375" style="228" customWidth="1"/>
    <col min="7" max="7" width="18.75" style="228" customWidth="1"/>
    <col min="8" max="8" width="2.5" style="265" customWidth="1"/>
    <col min="9" max="9" width="18.75" style="265" customWidth="1"/>
    <col min="10" max="10" width="2.375" style="228" customWidth="1"/>
    <col min="11" max="11" width="18.75" style="228" customWidth="1"/>
    <col min="12" max="12" width="2.375" style="228" customWidth="1"/>
    <col min="13" max="13" width="18.75" style="228" customWidth="1"/>
    <col min="14" max="16384" width="9.375" style="228"/>
  </cols>
  <sheetData>
    <row r="1" spans="1:13" ht="21.6" customHeight="1">
      <c r="A1" s="308" t="s">
        <v>0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</row>
    <row r="2" spans="1:13" ht="21.6" customHeight="1">
      <c r="A2" s="167" t="s">
        <v>122</v>
      </c>
      <c r="B2" s="88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s="93" customFormat="1" ht="21.6" customHeight="1">
      <c r="A3" s="262"/>
      <c r="B3" s="188"/>
      <c r="C3" s="262"/>
      <c r="D3" s="262"/>
      <c r="E3" s="262"/>
      <c r="F3" s="262"/>
      <c r="G3" s="262"/>
      <c r="H3" s="262"/>
      <c r="I3" s="262"/>
      <c r="J3" s="262"/>
      <c r="K3" s="262"/>
      <c r="M3" s="262" t="s">
        <v>9</v>
      </c>
    </row>
    <row r="4" spans="1:13" s="93" customFormat="1" ht="21.6" customHeight="1">
      <c r="A4" s="173"/>
      <c r="B4" s="237"/>
      <c r="C4" s="303" t="s">
        <v>168</v>
      </c>
      <c r="D4" s="303"/>
      <c r="E4" s="303"/>
      <c r="F4" s="303"/>
      <c r="G4" s="303"/>
      <c r="H4" s="303"/>
      <c r="I4" s="303"/>
      <c r="J4" s="303"/>
      <c r="K4" s="303"/>
      <c r="L4" s="303"/>
      <c r="M4" s="303"/>
    </row>
    <row r="5" spans="1:13" s="93" customFormat="1" ht="21" customHeight="1">
      <c r="A5" s="173"/>
      <c r="B5" s="237"/>
      <c r="C5" s="187"/>
      <c r="D5" s="187"/>
      <c r="E5" s="187"/>
      <c r="F5" s="187"/>
      <c r="G5" s="187"/>
      <c r="H5" s="187"/>
      <c r="I5" s="187"/>
      <c r="J5" s="187"/>
      <c r="K5" s="189" t="s">
        <v>259</v>
      </c>
      <c r="L5" s="187"/>
      <c r="M5" s="187"/>
    </row>
    <row r="6" spans="1:13" s="93" customFormat="1" ht="21" customHeight="1">
      <c r="A6" s="173"/>
      <c r="B6" s="237"/>
      <c r="C6" s="62"/>
      <c r="D6" s="62"/>
      <c r="E6" s="62"/>
      <c r="F6" s="62"/>
      <c r="G6" s="318" t="s">
        <v>74</v>
      </c>
      <c r="H6" s="318"/>
      <c r="I6" s="318"/>
      <c r="J6" s="46"/>
      <c r="K6" s="160" t="s">
        <v>260</v>
      </c>
      <c r="L6" s="62"/>
      <c r="M6" s="46"/>
    </row>
    <row r="7" spans="1:13" s="93" customFormat="1" ht="21" customHeight="1">
      <c r="A7" s="173"/>
      <c r="B7" s="237"/>
      <c r="C7" s="189" t="s">
        <v>127</v>
      </c>
      <c r="D7" s="189"/>
      <c r="E7" s="189"/>
      <c r="F7" s="238"/>
      <c r="J7" s="47"/>
      <c r="K7" s="189"/>
      <c r="L7" s="238"/>
      <c r="M7" s="189"/>
    </row>
    <row r="8" spans="1:13" s="93" customFormat="1" ht="21" customHeight="1">
      <c r="A8" s="173"/>
      <c r="B8" s="237"/>
      <c r="C8" s="189" t="s">
        <v>134</v>
      </c>
      <c r="D8" s="189"/>
      <c r="E8" s="189" t="s">
        <v>135</v>
      </c>
      <c r="F8" s="238"/>
      <c r="G8" s="63"/>
      <c r="J8" s="189"/>
      <c r="K8" s="189" t="s">
        <v>215</v>
      </c>
      <c r="L8" s="238"/>
      <c r="M8" s="189" t="s">
        <v>142</v>
      </c>
    </row>
    <row r="9" spans="1:13" s="93" customFormat="1" ht="21" customHeight="1">
      <c r="A9" s="173"/>
      <c r="B9" s="188" t="s">
        <v>6</v>
      </c>
      <c r="C9" s="63" t="s">
        <v>143</v>
      </c>
      <c r="D9" s="63"/>
      <c r="E9" s="189" t="s">
        <v>144</v>
      </c>
      <c r="F9" s="64"/>
      <c r="G9" s="63" t="s">
        <v>145</v>
      </c>
      <c r="H9" s="63"/>
      <c r="I9" s="189" t="s">
        <v>146</v>
      </c>
      <c r="J9" s="63"/>
      <c r="K9" s="189" t="s">
        <v>216</v>
      </c>
      <c r="L9" s="64"/>
      <c r="M9" s="189" t="s">
        <v>152</v>
      </c>
    </row>
    <row r="10" spans="1:13" s="93" customFormat="1" ht="21.6" customHeight="1">
      <c r="B10" s="188"/>
      <c r="C10" s="320" t="s">
        <v>10</v>
      </c>
      <c r="D10" s="320"/>
      <c r="E10" s="320"/>
      <c r="F10" s="320"/>
      <c r="G10" s="320"/>
      <c r="H10" s="320"/>
      <c r="I10" s="320"/>
      <c r="J10" s="320"/>
      <c r="K10" s="320"/>
      <c r="L10" s="320"/>
      <c r="M10" s="320"/>
    </row>
    <row r="11" spans="1:13" s="93" customFormat="1" ht="21.6" customHeight="1">
      <c r="A11" s="155" t="s">
        <v>246</v>
      </c>
      <c r="B11" s="188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</row>
    <row r="12" spans="1:13" s="173" customFormat="1" ht="21.6" customHeight="1">
      <c r="A12" s="173" t="s">
        <v>153</v>
      </c>
      <c r="B12" s="150"/>
      <c r="C12" s="151">
        <v>1729277</v>
      </c>
      <c r="D12" s="151"/>
      <c r="E12" s="151">
        <v>208455</v>
      </c>
      <c r="F12" s="24"/>
      <c r="G12" s="151">
        <v>82000</v>
      </c>
      <c r="H12" s="151"/>
      <c r="I12" s="151">
        <v>862804</v>
      </c>
      <c r="J12" s="151"/>
      <c r="K12" s="151">
        <v>648</v>
      </c>
      <c r="L12" s="151"/>
      <c r="M12" s="32">
        <f>SUM(C12:K12)</f>
        <v>2883184</v>
      </c>
    </row>
    <row r="13" spans="1:13" s="173" customFormat="1" ht="21.6" customHeight="1">
      <c r="A13" s="173" t="s">
        <v>154</v>
      </c>
      <c r="B13" s="150"/>
      <c r="C13" s="151"/>
      <c r="D13" s="151"/>
      <c r="E13" s="151"/>
      <c r="F13" s="24"/>
      <c r="G13" s="151"/>
      <c r="H13" s="151"/>
      <c r="I13" s="151"/>
      <c r="J13" s="151"/>
      <c r="K13" s="151"/>
      <c r="L13" s="151"/>
      <c r="M13" s="32"/>
    </row>
    <row r="14" spans="1:13" s="173" customFormat="1" ht="21.6" customHeight="1">
      <c r="A14" s="93" t="s">
        <v>169</v>
      </c>
      <c r="B14" s="150"/>
      <c r="C14" s="19">
        <v>773978</v>
      </c>
      <c r="D14" s="19"/>
      <c r="E14" s="19">
        <v>-1294</v>
      </c>
      <c r="F14" s="19"/>
      <c r="G14" s="153">
        <v>0</v>
      </c>
      <c r="H14" s="19"/>
      <c r="I14" s="153">
        <v>0</v>
      </c>
      <c r="J14" s="19"/>
      <c r="K14" s="153">
        <v>0</v>
      </c>
      <c r="L14" s="151"/>
      <c r="M14" s="19">
        <f>SUM(C14:K14)</f>
        <v>772684</v>
      </c>
    </row>
    <row r="15" spans="1:13" s="93" customFormat="1" ht="21.6" customHeight="1">
      <c r="A15" s="93" t="s">
        <v>155</v>
      </c>
      <c r="B15" s="188">
        <v>12</v>
      </c>
      <c r="C15" s="153">
        <v>0</v>
      </c>
      <c r="D15" s="19"/>
      <c r="E15" s="153">
        <v>0</v>
      </c>
      <c r="F15" s="19"/>
      <c r="G15" s="153">
        <v>0</v>
      </c>
      <c r="H15" s="19"/>
      <c r="I15" s="19">
        <v>-69170</v>
      </c>
      <c r="J15" s="19"/>
      <c r="K15" s="153">
        <v>0</v>
      </c>
      <c r="L15" s="19"/>
      <c r="M15" s="19">
        <f>SUM(C15:K15)</f>
        <v>-69170</v>
      </c>
    </row>
    <row r="16" spans="1:13" s="173" customFormat="1" ht="21.6" customHeight="1">
      <c r="A16" s="173" t="s">
        <v>156</v>
      </c>
      <c r="B16" s="150"/>
      <c r="C16" s="154">
        <f>C15+C14</f>
        <v>773978</v>
      </c>
      <c r="D16" s="19"/>
      <c r="E16" s="154">
        <f>E15+E14</f>
        <v>-1294</v>
      </c>
      <c r="F16" s="151"/>
      <c r="G16" s="154">
        <f>G15+G14</f>
        <v>0</v>
      </c>
      <c r="H16" s="151"/>
      <c r="I16" s="154">
        <f>I15+I14</f>
        <v>-69170</v>
      </c>
      <c r="J16" s="151"/>
      <c r="K16" s="154">
        <f>K15+K14</f>
        <v>0</v>
      </c>
      <c r="L16" s="151"/>
      <c r="M16" s="154">
        <f>M15+M14</f>
        <v>703514</v>
      </c>
    </row>
    <row r="17" spans="1:23" s="93" customFormat="1" ht="21.6" customHeight="1">
      <c r="A17" s="173" t="s">
        <v>157</v>
      </c>
      <c r="B17" s="188"/>
      <c r="C17" s="14"/>
      <c r="D17" s="14"/>
      <c r="E17" s="14"/>
      <c r="F17" s="14"/>
      <c r="G17" s="14"/>
      <c r="H17" s="14"/>
      <c r="I17" s="14"/>
      <c r="J17" s="14"/>
      <c r="K17" s="14"/>
      <c r="L17" s="15"/>
      <c r="M17" s="65"/>
    </row>
    <row r="18" spans="1:23" s="93" customFormat="1" ht="21.6" customHeight="1">
      <c r="A18" s="93" t="s">
        <v>158</v>
      </c>
      <c r="B18" s="188"/>
      <c r="C18" s="153">
        <v>0</v>
      </c>
      <c r="D18" s="153"/>
      <c r="E18" s="153">
        <v>0</v>
      </c>
      <c r="F18" s="153"/>
      <c r="G18" s="153">
        <v>0</v>
      </c>
      <c r="H18" s="153"/>
      <c r="I18" s="153">
        <f>'income 9 months 8-9'!J46</f>
        <v>20060</v>
      </c>
      <c r="J18" s="153"/>
      <c r="K18" s="153">
        <v>0</v>
      </c>
      <c r="L18" s="153"/>
      <c r="M18" s="193">
        <f>SUM(C18:K18)</f>
        <v>20060</v>
      </c>
    </row>
    <row r="19" spans="1:23" s="93" customFormat="1" ht="21.6" customHeight="1">
      <c r="A19" s="93" t="s">
        <v>159</v>
      </c>
      <c r="B19" s="188"/>
      <c r="C19" s="16">
        <v>0</v>
      </c>
      <c r="D19" s="153"/>
      <c r="E19" s="16">
        <v>0</v>
      </c>
      <c r="F19" s="153"/>
      <c r="G19" s="153">
        <v>0</v>
      </c>
      <c r="H19" s="153"/>
      <c r="I19" s="153">
        <v>0</v>
      </c>
      <c r="J19" s="153"/>
      <c r="K19" s="16">
        <f>'income 9 months 8-9'!J63+'income 9 months 8-9'!J70</f>
        <v>140947</v>
      </c>
      <c r="L19" s="153"/>
      <c r="M19" s="193">
        <f>SUM(C19:K19)</f>
        <v>140947</v>
      </c>
    </row>
    <row r="20" spans="1:23" s="173" customFormat="1" ht="21.6" customHeight="1">
      <c r="A20" s="173" t="s">
        <v>118</v>
      </c>
      <c r="B20" s="150"/>
      <c r="C20" s="77">
        <f>SUM(C18:C19)</f>
        <v>0</v>
      </c>
      <c r="D20" s="151"/>
      <c r="E20" s="77">
        <f>SUM(E18:E19)</f>
        <v>0</v>
      </c>
      <c r="F20" s="151"/>
      <c r="G20" s="154">
        <f>SUM(G18:G19)</f>
        <v>0</v>
      </c>
      <c r="H20" s="151"/>
      <c r="I20" s="196">
        <f>SUM(I18:I19)</f>
        <v>20060</v>
      </c>
      <c r="J20" s="151"/>
      <c r="K20" s="196">
        <f>SUM(K18:K19)</f>
        <v>140947</v>
      </c>
      <c r="L20" s="151"/>
      <c r="M20" s="203">
        <f>SUM(C20:K20)</f>
        <v>161007</v>
      </c>
    </row>
    <row r="21" spans="1:23" s="173" customFormat="1" ht="21.6" customHeight="1" thickBot="1">
      <c r="A21" s="173" t="s">
        <v>247</v>
      </c>
      <c r="B21" s="150"/>
      <c r="C21" s="27">
        <f>SUM(C12,C20:C20)+C16</f>
        <v>2503255</v>
      </c>
      <c r="D21" s="151"/>
      <c r="E21" s="27">
        <f>SUM(E12,E20:E20)+E16</f>
        <v>207161</v>
      </c>
      <c r="F21" s="24"/>
      <c r="G21" s="27">
        <f>SUM(G12,G20:G20)+G16</f>
        <v>82000</v>
      </c>
      <c r="H21" s="151"/>
      <c r="I21" s="27">
        <f>SUM(I12,I20:I20)+I16</f>
        <v>813694</v>
      </c>
      <c r="J21" s="151"/>
      <c r="K21" s="27">
        <f>SUM(K12,K20:K20)+K16</f>
        <v>141595</v>
      </c>
      <c r="L21" s="151"/>
      <c r="M21" s="27">
        <f>SUM(M12,M20:M20)+M16</f>
        <v>3747705</v>
      </c>
    </row>
    <row r="22" spans="1:23" s="97" customFormat="1" ht="15" customHeight="1" thickTop="1">
      <c r="B22" s="263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</row>
    <row r="23" spans="1:23" s="93" customFormat="1" ht="21.6" customHeight="1">
      <c r="A23" s="155" t="s">
        <v>248</v>
      </c>
      <c r="B23" s="237"/>
    </row>
    <row r="24" spans="1:23" s="93" customFormat="1" ht="21.6" customHeight="1">
      <c r="A24" s="173" t="s">
        <v>160</v>
      </c>
      <c r="B24" s="150"/>
      <c r="C24" s="12">
        <v>2503255</v>
      </c>
      <c r="D24" s="12"/>
      <c r="E24" s="12">
        <v>207161</v>
      </c>
      <c r="F24" s="12"/>
      <c r="G24" s="12">
        <v>82900</v>
      </c>
      <c r="H24" s="12"/>
      <c r="I24" s="12">
        <v>810651</v>
      </c>
      <c r="J24" s="12"/>
      <c r="K24" s="12">
        <v>142816</v>
      </c>
      <c r="L24" s="13"/>
      <c r="M24" s="32">
        <f>SUM(C24:K28)</f>
        <v>3746783</v>
      </c>
    </row>
    <row r="25" spans="1:23" s="173" customFormat="1" ht="21.6" hidden="1" customHeight="1">
      <c r="A25" s="173" t="s">
        <v>154</v>
      </c>
      <c r="B25" s="150"/>
      <c r="C25" s="151"/>
      <c r="D25" s="151"/>
      <c r="E25" s="151"/>
      <c r="F25" s="24"/>
      <c r="G25" s="151"/>
      <c r="H25" s="151"/>
      <c r="I25" s="151"/>
      <c r="J25" s="151"/>
      <c r="K25" s="151"/>
      <c r="L25" s="151"/>
      <c r="M25" s="32"/>
    </row>
    <row r="26" spans="1:23" s="93" customFormat="1" ht="21.6" hidden="1" customHeight="1">
      <c r="A26" s="93" t="s">
        <v>169</v>
      </c>
      <c r="B26" s="188">
        <v>12</v>
      </c>
      <c r="C26" s="19"/>
      <c r="D26" s="19"/>
      <c r="E26" s="19"/>
      <c r="F26" s="19"/>
      <c r="G26" s="153"/>
      <c r="H26" s="19"/>
      <c r="I26" s="153"/>
      <c r="J26" s="19"/>
      <c r="K26" s="153"/>
      <c r="L26" s="19"/>
      <c r="M26" s="69">
        <f>SUM(C26:K26)</f>
        <v>0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1:23" s="93" customFormat="1" ht="21.6" hidden="1" customHeight="1">
      <c r="A27" s="93" t="s">
        <v>155</v>
      </c>
      <c r="B27" s="188">
        <v>16</v>
      </c>
      <c r="C27" s="153"/>
      <c r="D27" s="19"/>
      <c r="E27" s="153"/>
      <c r="F27" s="19"/>
      <c r="G27" s="153"/>
      <c r="H27" s="19"/>
      <c r="I27" s="19"/>
      <c r="J27" s="19"/>
      <c r="K27" s="153"/>
      <c r="L27" s="19"/>
      <c r="M27" s="69">
        <f>SUM(C27:K27)</f>
        <v>0</v>
      </c>
    </row>
    <row r="28" spans="1:23" s="173" customFormat="1" ht="21.6" hidden="1" customHeight="1">
      <c r="A28" s="173" t="s">
        <v>156</v>
      </c>
      <c r="B28" s="150"/>
      <c r="C28" s="154">
        <f>SUM(C26:C27)</f>
        <v>0</v>
      </c>
      <c r="D28" s="19"/>
      <c r="E28" s="70">
        <f>SUM(E26:E27)</f>
        <v>0</v>
      </c>
      <c r="F28" s="72"/>
      <c r="G28" s="70">
        <f>G27</f>
        <v>0</v>
      </c>
      <c r="H28" s="72"/>
      <c r="I28" s="239">
        <f>I27</f>
        <v>0</v>
      </c>
      <c r="J28" s="72"/>
      <c r="K28" s="70">
        <f>K27</f>
        <v>0</v>
      </c>
      <c r="L28" s="151"/>
      <c r="M28" s="239">
        <f>SUM(C28:K28)</f>
        <v>0</v>
      </c>
    </row>
    <row r="29" spans="1:23" s="93" customFormat="1" ht="21.6" customHeight="1">
      <c r="A29" s="173" t="s">
        <v>157</v>
      </c>
      <c r="B29" s="188"/>
      <c r="C29" s="14"/>
      <c r="D29" s="14"/>
      <c r="E29" s="71"/>
      <c r="F29" s="71"/>
      <c r="G29" s="71"/>
      <c r="H29" s="71"/>
      <c r="I29" s="71"/>
      <c r="J29" s="71"/>
      <c r="K29" s="71"/>
      <c r="L29" s="15"/>
      <c r="M29" s="69"/>
    </row>
    <row r="30" spans="1:23" s="93" customFormat="1" ht="21.6" customHeight="1">
      <c r="A30" s="93" t="s">
        <v>167</v>
      </c>
      <c r="B30" s="188"/>
      <c r="C30" s="153">
        <v>0</v>
      </c>
      <c r="D30" s="153"/>
      <c r="E30" s="153">
        <v>0</v>
      </c>
      <c r="F30" s="153"/>
      <c r="G30" s="153">
        <v>0</v>
      </c>
      <c r="H30" s="71"/>
      <c r="I30" s="158">
        <f>'income 9 months 8-9'!H48</f>
        <v>-217052</v>
      </c>
      <c r="J30" s="71"/>
      <c r="K30" s="153">
        <v>0</v>
      </c>
      <c r="L30" s="15"/>
      <c r="M30" s="193">
        <f>SUM(C30:K30)</f>
        <v>-217052</v>
      </c>
    </row>
    <row r="31" spans="1:23" s="93" customFormat="1" ht="21.6" customHeight="1">
      <c r="A31" s="93" t="s">
        <v>159</v>
      </c>
      <c r="B31" s="188"/>
      <c r="C31" s="16">
        <v>0</v>
      </c>
      <c r="D31" s="153"/>
      <c r="E31" s="16">
        <v>0</v>
      </c>
      <c r="F31" s="153"/>
      <c r="G31" s="153">
        <v>0</v>
      </c>
      <c r="H31" s="71"/>
      <c r="I31" s="153">
        <v>0</v>
      </c>
      <c r="J31" s="71"/>
      <c r="K31" s="159">
        <f>'income 9 months 8-9'!H63+'income 9 months 8-9'!H70</f>
        <v>148170</v>
      </c>
      <c r="L31" s="15"/>
      <c r="M31" s="193">
        <f>SUM(C31:K31)</f>
        <v>148170</v>
      </c>
    </row>
    <row r="32" spans="1:23" s="173" customFormat="1" ht="21.6" customHeight="1">
      <c r="A32" s="173" t="s">
        <v>118</v>
      </c>
      <c r="B32" s="150"/>
      <c r="C32" s="154">
        <f>SUM(C30:C31)</f>
        <v>0</v>
      </c>
      <c r="D32" s="17"/>
      <c r="E32" s="154">
        <f>SUM(E30:E31)</f>
        <v>0</v>
      </c>
      <c r="F32" s="72"/>
      <c r="G32" s="154">
        <f>SUM(G30:G31)</f>
        <v>0</v>
      </c>
      <c r="H32" s="72"/>
      <c r="I32" s="74">
        <f>SUM(I30:I31)</f>
        <v>-217052</v>
      </c>
      <c r="J32" s="75"/>
      <c r="K32" s="76">
        <f>SUM(K30:K31)</f>
        <v>148170</v>
      </c>
      <c r="L32" s="17"/>
      <c r="M32" s="76">
        <f>SUM(C32:K32)</f>
        <v>-68882</v>
      </c>
    </row>
    <row r="33" spans="1:13" s="173" customFormat="1" ht="21.6" customHeight="1">
      <c r="A33" s="213" t="s">
        <v>297</v>
      </c>
      <c r="B33" s="150"/>
      <c r="C33" s="175">
        <v>0</v>
      </c>
      <c r="D33" s="176"/>
      <c r="E33" s="175">
        <v>0</v>
      </c>
      <c r="F33" s="71"/>
      <c r="G33" s="175">
        <v>0</v>
      </c>
      <c r="H33" s="71"/>
      <c r="I33" s="177">
        <v>289205</v>
      </c>
      <c r="J33" s="104"/>
      <c r="K33" s="113">
        <v>-289205</v>
      </c>
      <c r="L33" s="176"/>
      <c r="M33" s="113">
        <v>0</v>
      </c>
    </row>
    <row r="34" spans="1:13" s="93" customFormat="1" ht="21.6" customHeight="1" thickBot="1">
      <c r="A34" s="173" t="s">
        <v>249</v>
      </c>
      <c r="B34" s="150"/>
      <c r="C34" s="11">
        <f>SUM(C24,C32:C32,C28)</f>
        <v>2503255</v>
      </c>
      <c r="D34" s="12"/>
      <c r="E34" s="11">
        <f>SUM(E24,E32:E32,E28)</f>
        <v>207161</v>
      </c>
      <c r="F34" s="12"/>
      <c r="G34" s="11">
        <f>SUM(G24,G32:G32,G28)</f>
        <v>82900</v>
      </c>
      <c r="H34" s="12"/>
      <c r="I34" s="11">
        <f>SUM(I24,I32:I32,I28,I33)</f>
        <v>882804</v>
      </c>
      <c r="J34" s="12"/>
      <c r="K34" s="11">
        <f>SUM(K24,K32:K32,K28,K33)</f>
        <v>1781</v>
      </c>
      <c r="L34" s="13"/>
      <c r="M34" s="11">
        <f>SUM(C34:K34)</f>
        <v>3677901</v>
      </c>
    </row>
    <row r="35" spans="1:13" s="93" customFormat="1" ht="21.6" customHeight="1" thickTop="1">
      <c r="A35" s="173"/>
      <c r="B35" s="150"/>
      <c r="C35" s="184"/>
      <c r="D35" s="12"/>
      <c r="E35" s="184"/>
      <c r="F35" s="12"/>
      <c r="G35" s="184"/>
      <c r="H35" s="12"/>
      <c r="I35" s="184"/>
      <c r="J35" s="12"/>
      <c r="K35" s="184"/>
      <c r="L35" s="13"/>
      <c r="M35" s="184"/>
    </row>
    <row r="36" spans="1:13" s="93" customFormat="1" ht="21.6" customHeight="1">
      <c r="B36" s="237"/>
    </row>
    <row r="37" spans="1:13" s="93" customFormat="1" ht="21.6" customHeight="1">
      <c r="B37" s="237"/>
      <c r="M37" s="246"/>
    </row>
    <row r="38" spans="1:13" s="93" customFormat="1" ht="21.6" customHeight="1">
      <c r="B38" s="237"/>
      <c r="C38" s="264"/>
      <c r="E38" s="264"/>
      <c r="G38" s="264"/>
      <c r="I38" s="264"/>
      <c r="K38" s="264"/>
      <c r="M38" s="264"/>
    </row>
    <row r="39" spans="1:13" ht="21.6" customHeight="1">
      <c r="C39" s="261"/>
      <c r="D39" s="261"/>
      <c r="E39" s="261"/>
      <c r="F39" s="261"/>
      <c r="G39" s="261"/>
      <c r="H39" s="261"/>
      <c r="I39" s="261"/>
      <c r="J39" s="261"/>
      <c r="K39" s="261"/>
      <c r="L39" s="261"/>
      <c r="M39" s="261"/>
    </row>
    <row r="40" spans="1:13" ht="21.6" customHeight="1">
      <c r="H40" s="228"/>
      <c r="I40" s="228"/>
    </row>
    <row r="41" spans="1:13" ht="21.6" customHeight="1">
      <c r="C41" s="261"/>
      <c r="D41" s="261"/>
      <c r="E41" s="261"/>
      <c r="F41" s="261"/>
      <c r="G41" s="261"/>
      <c r="H41" s="261"/>
      <c r="I41" s="261"/>
      <c r="J41" s="261"/>
      <c r="K41" s="261"/>
      <c r="L41" s="261"/>
      <c r="M41" s="261"/>
    </row>
    <row r="42" spans="1:13" ht="21.6" customHeight="1">
      <c r="H42" s="228"/>
      <c r="I42" s="228"/>
    </row>
    <row r="43" spans="1:13" ht="21.6" customHeight="1">
      <c r="H43" s="228"/>
      <c r="I43" s="228"/>
    </row>
    <row r="44" spans="1:13" ht="21.6" customHeight="1">
      <c r="H44" s="228"/>
      <c r="I44" s="228"/>
    </row>
    <row r="45" spans="1:13" ht="21.6" customHeight="1">
      <c r="H45" s="228"/>
      <c r="I45" s="228"/>
    </row>
    <row r="46" spans="1:13" ht="21.6" customHeight="1">
      <c r="H46" s="228"/>
      <c r="I46" s="228"/>
    </row>
    <row r="47" spans="1:13" ht="21.6" customHeight="1">
      <c r="A47" s="321" t="s">
        <v>9</v>
      </c>
      <c r="B47" s="321"/>
      <c r="C47" s="321"/>
    </row>
  </sheetData>
  <mergeCells count="5">
    <mergeCell ref="C10:M10"/>
    <mergeCell ref="A47:C47"/>
    <mergeCell ref="G6:I6"/>
    <mergeCell ref="A1:M1"/>
    <mergeCell ref="C4:M4"/>
  </mergeCells>
  <pageMargins left="0.8" right="0.8" top="0.48" bottom="0.4" header="0.5" footer="0.5"/>
  <pageSetup paperSize="9" scale="77" firstPageNumber="12" fitToHeight="0" orientation="landscape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153"/>
  <sheetViews>
    <sheetView tabSelected="1" view="pageBreakPreview" topLeftCell="A81" zoomScale="115" zoomScaleNormal="100" zoomScaleSheetLayoutView="115" workbookViewId="0">
      <selection activeCell="C135" sqref="C135"/>
    </sheetView>
  </sheetViews>
  <sheetFormatPr defaultColWidth="9.375" defaultRowHeight="19.5" customHeight="1"/>
  <cols>
    <col min="1" max="1" width="69.75" style="86" customWidth="1"/>
    <col min="2" max="2" width="11.375" style="157" customWidth="1"/>
    <col min="3" max="3" width="15.75" style="274" customWidth="1"/>
    <col min="4" max="4" width="2.125" style="86" customWidth="1"/>
    <col min="5" max="5" width="15.75" style="128" customWidth="1"/>
    <col min="6" max="6" width="2.125" style="86" customWidth="1"/>
    <col min="7" max="7" width="15.75" style="284" customWidth="1"/>
    <col min="8" max="8" width="2.125" style="86" customWidth="1"/>
    <col min="9" max="9" width="15.75" style="86" customWidth="1"/>
    <col min="10" max="16384" width="9.375" style="90"/>
  </cols>
  <sheetData>
    <row r="1" spans="1:15" ht="19.5" customHeight="1">
      <c r="A1" s="87" t="s">
        <v>0</v>
      </c>
      <c r="B1" s="87"/>
      <c r="C1" s="87"/>
      <c r="D1" s="87"/>
      <c r="E1" s="163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15" ht="19.5" customHeight="1">
      <c r="A2" s="167" t="s">
        <v>170</v>
      </c>
      <c r="B2" s="88"/>
      <c r="C2" s="167"/>
      <c r="D2" s="167"/>
      <c r="E2" s="164"/>
      <c r="F2" s="167"/>
      <c r="G2" s="167"/>
      <c r="H2" s="167"/>
      <c r="I2" s="167"/>
      <c r="J2" s="167"/>
      <c r="K2" s="167"/>
      <c r="L2" s="167"/>
      <c r="M2" s="167"/>
      <c r="N2" s="167"/>
      <c r="O2" s="167"/>
    </row>
    <row r="3" spans="1:15" ht="19.5" customHeight="1">
      <c r="A3" s="322"/>
      <c r="B3" s="322"/>
      <c r="C3" s="322"/>
      <c r="D3" s="322"/>
      <c r="E3" s="322"/>
      <c r="F3" s="322"/>
      <c r="G3" s="322"/>
      <c r="H3" s="322"/>
      <c r="I3" s="322"/>
    </row>
    <row r="4" spans="1:15" ht="19.5" customHeight="1">
      <c r="A4" s="89"/>
      <c r="B4" s="90"/>
      <c r="C4" s="323" t="s">
        <v>2</v>
      </c>
      <c r="D4" s="323"/>
      <c r="E4" s="323"/>
      <c r="F4" s="91"/>
      <c r="G4" s="323" t="s">
        <v>3</v>
      </c>
      <c r="H4" s="323"/>
      <c r="I4" s="323"/>
    </row>
    <row r="5" spans="1:15" ht="19.5" customHeight="1">
      <c r="A5" s="89"/>
      <c r="C5" s="323" t="s">
        <v>4</v>
      </c>
      <c r="D5" s="323"/>
      <c r="E5" s="323"/>
      <c r="F5" s="91"/>
      <c r="G5" s="323" t="s">
        <v>4</v>
      </c>
      <c r="H5" s="323"/>
      <c r="I5" s="323"/>
    </row>
    <row r="6" spans="1:15" ht="19.5" customHeight="1">
      <c r="A6" s="92"/>
      <c r="C6" s="314" t="s">
        <v>245</v>
      </c>
      <c r="D6" s="314"/>
      <c r="E6" s="314"/>
      <c r="F6" s="186"/>
      <c r="G6" s="314" t="s">
        <v>245</v>
      </c>
      <c r="H6" s="314"/>
      <c r="I6" s="314"/>
    </row>
    <row r="7" spans="1:15" ht="19.5" customHeight="1">
      <c r="A7" s="92"/>
      <c r="C7" s="312" t="s">
        <v>240</v>
      </c>
      <c r="D7" s="313"/>
      <c r="E7" s="313"/>
      <c r="F7" s="186"/>
      <c r="G7" s="312" t="s">
        <v>240</v>
      </c>
      <c r="H7" s="313"/>
      <c r="I7" s="313"/>
    </row>
    <row r="8" spans="1:15" ht="19.5" customHeight="1">
      <c r="A8" s="90"/>
      <c r="B8" s="188" t="s">
        <v>6</v>
      </c>
      <c r="C8" s="189">
        <v>2024</v>
      </c>
      <c r="D8" s="93"/>
      <c r="E8" s="133">
        <v>2023</v>
      </c>
      <c r="F8" s="94"/>
      <c r="G8" s="189">
        <v>2024</v>
      </c>
      <c r="H8" s="93"/>
      <c r="I8" s="189">
        <v>2023</v>
      </c>
    </row>
    <row r="9" spans="1:15" ht="19.5" customHeight="1">
      <c r="A9" s="90"/>
      <c r="B9" s="188"/>
      <c r="C9" s="189"/>
      <c r="D9" s="93"/>
      <c r="E9" s="133" t="s">
        <v>208</v>
      </c>
      <c r="F9" s="94"/>
      <c r="G9" s="189"/>
      <c r="H9" s="93"/>
      <c r="I9" s="189"/>
    </row>
    <row r="10" spans="1:15" ht="19.5" customHeight="1">
      <c r="A10" s="95"/>
      <c r="C10" s="307" t="s">
        <v>10</v>
      </c>
      <c r="D10" s="307"/>
      <c r="E10" s="307"/>
      <c r="F10" s="307"/>
      <c r="G10" s="307"/>
      <c r="H10" s="307"/>
      <c r="I10" s="307"/>
    </row>
    <row r="11" spans="1:15" ht="19.5" customHeight="1">
      <c r="A11" s="95" t="s">
        <v>171</v>
      </c>
      <c r="C11" s="96"/>
      <c r="D11" s="97"/>
      <c r="E11" s="165"/>
      <c r="F11" s="98"/>
      <c r="G11" s="96"/>
      <c r="H11" s="97"/>
      <c r="I11" s="96"/>
    </row>
    <row r="12" spans="1:15" ht="19.5" customHeight="1">
      <c r="A12" s="86" t="s">
        <v>109</v>
      </c>
      <c r="C12" s="99">
        <v>-1059342</v>
      </c>
      <c r="D12" s="100"/>
      <c r="E12" s="99">
        <v>890459</v>
      </c>
      <c r="F12" s="100"/>
      <c r="G12" s="99">
        <v>-217052</v>
      </c>
      <c r="H12" s="100"/>
      <c r="I12" s="99">
        <v>20060</v>
      </c>
      <c r="K12" s="246"/>
    </row>
    <row r="13" spans="1:15" ht="19.5" customHeight="1">
      <c r="A13" s="102" t="s">
        <v>210</v>
      </c>
      <c r="C13" s="101"/>
      <c r="D13" s="100"/>
      <c r="E13" s="101"/>
      <c r="F13" s="100"/>
      <c r="G13" s="101"/>
      <c r="H13" s="100"/>
      <c r="I13" s="101"/>
    </row>
    <row r="14" spans="1:15" ht="19.5" customHeight="1">
      <c r="A14" s="86" t="s">
        <v>261</v>
      </c>
      <c r="C14" s="266">
        <v>150342</v>
      </c>
      <c r="D14" s="100"/>
      <c r="E14" s="267">
        <v>-30899</v>
      </c>
      <c r="F14" s="268"/>
      <c r="G14" s="266">
        <v>78445</v>
      </c>
      <c r="H14" s="268"/>
      <c r="I14" s="269">
        <v>0</v>
      </c>
    </row>
    <row r="15" spans="1:15" ht="19.5" customHeight="1">
      <c r="A15" s="86" t="s">
        <v>104</v>
      </c>
      <c r="C15" s="266">
        <v>786948</v>
      </c>
      <c r="D15" s="100"/>
      <c r="E15" s="120">
        <v>205490</v>
      </c>
      <c r="F15" s="268"/>
      <c r="G15" s="121">
        <v>54744</v>
      </c>
      <c r="H15" s="268"/>
      <c r="I15" s="120">
        <v>47740</v>
      </c>
    </row>
    <row r="16" spans="1:15" ht="19.5" customHeight="1">
      <c r="A16" s="86" t="s">
        <v>105</v>
      </c>
      <c r="B16" s="157">
        <v>6</v>
      </c>
      <c r="C16" s="103">
        <v>0</v>
      </c>
      <c r="D16" s="100"/>
      <c r="E16" s="269">
        <v>0</v>
      </c>
      <c r="F16" s="268"/>
      <c r="G16" s="267">
        <v>275792</v>
      </c>
      <c r="H16" s="268"/>
      <c r="I16" s="120">
        <v>21642</v>
      </c>
    </row>
    <row r="17" spans="1:9" ht="19.5" customHeight="1">
      <c r="A17" s="86" t="s">
        <v>265</v>
      </c>
      <c r="C17" s="266">
        <v>15750</v>
      </c>
      <c r="D17" s="100"/>
      <c r="E17" s="269">
        <v>0</v>
      </c>
      <c r="F17" s="268"/>
      <c r="G17" s="267">
        <v>6500</v>
      </c>
      <c r="H17" s="268"/>
      <c r="I17" s="269">
        <v>0</v>
      </c>
    </row>
    <row r="18" spans="1:9" ht="19.5" customHeight="1">
      <c r="A18" s="86" t="s">
        <v>172</v>
      </c>
      <c r="C18" s="266">
        <v>325477</v>
      </c>
      <c r="D18" s="101"/>
      <c r="E18" s="270">
        <v>60771</v>
      </c>
      <c r="F18" s="270"/>
      <c r="G18" s="271">
        <v>5432</v>
      </c>
      <c r="H18" s="270"/>
      <c r="I18" s="270">
        <v>5300</v>
      </c>
    </row>
    <row r="19" spans="1:9" ht="19.5" customHeight="1">
      <c r="A19" s="86" t="s">
        <v>173</v>
      </c>
      <c r="C19" s="101">
        <v>0</v>
      </c>
      <c r="D19" s="101"/>
      <c r="E19" s="270">
        <v>209</v>
      </c>
      <c r="F19" s="270"/>
      <c r="G19" s="272">
        <v>0</v>
      </c>
      <c r="H19" s="270"/>
      <c r="I19" s="267">
        <v>209</v>
      </c>
    </row>
    <row r="20" spans="1:9" ht="19.5" customHeight="1">
      <c r="A20" s="86" t="s">
        <v>63</v>
      </c>
      <c r="C20" s="266">
        <v>7636</v>
      </c>
      <c r="D20" s="104"/>
      <c r="E20" s="270">
        <v>2848</v>
      </c>
      <c r="F20" s="273"/>
      <c r="G20" s="266">
        <v>1194</v>
      </c>
      <c r="H20" s="273"/>
      <c r="I20" s="120">
        <v>1431</v>
      </c>
    </row>
    <row r="21" spans="1:9" ht="19.5" customHeight="1">
      <c r="A21" s="86" t="s">
        <v>102</v>
      </c>
      <c r="C21" s="101">
        <v>0</v>
      </c>
      <c r="D21" s="101"/>
      <c r="E21" s="270">
        <v>7141</v>
      </c>
      <c r="F21" s="270"/>
      <c r="G21" s="272">
        <v>0</v>
      </c>
      <c r="H21" s="270"/>
      <c r="I21" s="269">
        <v>0</v>
      </c>
    </row>
    <row r="22" spans="1:9" ht="19.5" customHeight="1">
      <c r="A22" s="86" t="s">
        <v>218</v>
      </c>
      <c r="C22" s="266">
        <v>81</v>
      </c>
      <c r="D22" s="101"/>
      <c r="E22" s="269">
        <v>0</v>
      </c>
      <c r="F22" s="105"/>
      <c r="G22" s="103">
        <v>81</v>
      </c>
      <c r="H22" s="105"/>
      <c r="I22" s="269">
        <v>0</v>
      </c>
    </row>
    <row r="23" spans="1:9" ht="19.5" customHeight="1">
      <c r="A23" s="86" t="s">
        <v>298</v>
      </c>
      <c r="C23" s="266">
        <v>32048</v>
      </c>
      <c r="D23" s="101"/>
      <c r="E23" s="120">
        <v>184666</v>
      </c>
      <c r="F23" s="270"/>
      <c r="G23" s="266">
        <v>-165320</v>
      </c>
      <c r="H23" s="270"/>
      <c r="I23" s="120">
        <v>146</v>
      </c>
    </row>
    <row r="24" spans="1:9" ht="19.5" customHeight="1">
      <c r="A24" s="86" t="s">
        <v>106</v>
      </c>
      <c r="D24" s="101"/>
      <c r="E24" s="101"/>
      <c r="F24" s="105"/>
      <c r="G24" s="269"/>
      <c r="H24" s="105"/>
      <c r="I24" s="105"/>
    </row>
    <row r="25" spans="1:9" ht="19.5" customHeight="1">
      <c r="A25" s="34" t="s">
        <v>228</v>
      </c>
      <c r="B25" s="157">
        <v>6</v>
      </c>
      <c r="C25" s="266">
        <v>-59664</v>
      </c>
      <c r="D25" s="105"/>
      <c r="E25" s="275">
        <v>-724</v>
      </c>
      <c r="F25" s="268"/>
      <c r="G25" s="272">
        <v>0</v>
      </c>
      <c r="H25" s="268"/>
      <c r="I25" s="269">
        <v>0</v>
      </c>
    </row>
    <row r="26" spans="1:9" ht="19.5" customHeight="1">
      <c r="A26" s="86" t="s">
        <v>252</v>
      </c>
      <c r="C26" s="266">
        <v>-10849</v>
      </c>
      <c r="D26" s="105"/>
      <c r="E26" s="270">
        <v>-2312</v>
      </c>
      <c r="F26" s="270"/>
      <c r="G26" s="272">
        <v>0</v>
      </c>
      <c r="H26" s="270"/>
      <c r="I26" s="269">
        <v>0</v>
      </c>
    </row>
    <row r="27" spans="1:9" ht="19.5" customHeight="1">
      <c r="A27" s="86" t="s">
        <v>299</v>
      </c>
      <c r="C27" s="266">
        <v>-631</v>
      </c>
      <c r="D27" s="105"/>
      <c r="E27" s="125">
        <v>-21</v>
      </c>
      <c r="F27" s="268"/>
      <c r="G27" s="272">
        <v>0</v>
      </c>
      <c r="H27" s="268"/>
      <c r="I27" s="120">
        <v>-21</v>
      </c>
    </row>
    <row r="28" spans="1:9" ht="19.5" customHeight="1">
      <c r="A28" s="86" t="s">
        <v>253</v>
      </c>
      <c r="C28" s="266">
        <v>14116</v>
      </c>
      <c r="D28" s="105"/>
      <c r="E28" s="269">
        <v>0</v>
      </c>
      <c r="F28" s="268"/>
      <c r="G28" s="272">
        <v>0</v>
      </c>
      <c r="H28" s="268"/>
      <c r="I28" s="269">
        <v>0</v>
      </c>
    </row>
    <row r="29" spans="1:9" ht="19.5" customHeight="1">
      <c r="A29" s="86" t="s">
        <v>301</v>
      </c>
      <c r="C29" s="266">
        <v>84</v>
      </c>
      <c r="D29" s="105"/>
      <c r="E29" s="267">
        <v>-124</v>
      </c>
      <c r="F29" s="268"/>
      <c r="G29" s="267">
        <v>84</v>
      </c>
      <c r="H29" s="268"/>
      <c r="I29" s="120">
        <v>-124</v>
      </c>
    </row>
    <row r="30" spans="1:9" s="276" customFormat="1" ht="19.5" hidden="1" customHeight="1">
      <c r="A30" s="86" t="s">
        <v>175</v>
      </c>
      <c r="B30" s="106"/>
      <c r="C30" s="266">
        <v>0</v>
      </c>
      <c r="D30" s="105"/>
      <c r="E30" s="99"/>
      <c r="F30" s="105"/>
      <c r="G30" s="21">
        <v>0</v>
      </c>
      <c r="H30" s="105"/>
      <c r="I30" s="99"/>
    </row>
    <row r="31" spans="1:9" s="276" customFormat="1" ht="19.5" customHeight="1">
      <c r="A31" s="86" t="s">
        <v>205</v>
      </c>
      <c r="B31" s="106">
        <v>2</v>
      </c>
      <c r="C31" s="99">
        <v>0</v>
      </c>
      <c r="D31" s="105"/>
      <c r="E31" s="101">
        <v>-861931</v>
      </c>
      <c r="F31" s="105"/>
      <c r="G31" s="21">
        <v>0</v>
      </c>
      <c r="H31" s="105"/>
      <c r="I31" s="269">
        <v>0</v>
      </c>
    </row>
    <row r="32" spans="1:9" s="276" customFormat="1" ht="19.5" customHeight="1">
      <c r="A32" s="86" t="s">
        <v>176</v>
      </c>
      <c r="B32" s="106">
        <v>6</v>
      </c>
      <c r="C32" s="266">
        <v>8038</v>
      </c>
      <c r="D32" s="105"/>
      <c r="E32" s="269">
        <v>0</v>
      </c>
      <c r="F32" s="105"/>
      <c r="G32" s="269">
        <v>0</v>
      </c>
      <c r="H32" s="105"/>
      <c r="I32" s="269">
        <v>0</v>
      </c>
    </row>
    <row r="33" spans="1:9" s="276" customFormat="1" ht="19.5" customHeight="1">
      <c r="A33" s="93" t="s">
        <v>273</v>
      </c>
      <c r="B33" s="106">
        <v>8</v>
      </c>
      <c r="C33" s="266">
        <v>-34898</v>
      </c>
      <c r="D33" s="105"/>
      <c r="E33" s="269">
        <v>0</v>
      </c>
      <c r="F33" s="105"/>
      <c r="G33" s="21">
        <v>0</v>
      </c>
      <c r="H33" s="105"/>
      <c r="I33" s="269">
        <v>0</v>
      </c>
    </row>
    <row r="34" spans="1:9" s="276" customFormat="1" ht="19.5" customHeight="1">
      <c r="A34" s="86" t="s">
        <v>177</v>
      </c>
      <c r="B34" s="106"/>
      <c r="C34" s="266">
        <v>58681</v>
      </c>
      <c r="D34" s="105"/>
      <c r="E34" s="269">
        <v>0</v>
      </c>
      <c r="F34" s="101"/>
      <c r="G34" s="103">
        <v>11000</v>
      </c>
      <c r="H34" s="101"/>
      <c r="I34" s="269">
        <v>0</v>
      </c>
    </row>
    <row r="35" spans="1:9" s="276" customFormat="1" ht="19.5" customHeight="1">
      <c r="A35" s="93" t="s">
        <v>308</v>
      </c>
      <c r="B35" s="106"/>
      <c r="C35" s="99">
        <v>0</v>
      </c>
      <c r="D35" s="105"/>
      <c r="E35" s="269">
        <v>0</v>
      </c>
      <c r="F35" s="101"/>
      <c r="G35" s="103">
        <v>-5875</v>
      </c>
      <c r="H35" s="101"/>
      <c r="I35" s="269">
        <v>0</v>
      </c>
    </row>
    <row r="36" spans="1:9" s="276" customFormat="1" ht="19.5" customHeight="1">
      <c r="A36" s="86" t="s">
        <v>241</v>
      </c>
      <c r="B36" s="106"/>
      <c r="C36" s="21">
        <v>0</v>
      </c>
      <c r="D36" s="105"/>
      <c r="E36" s="267">
        <v>-25589</v>
      </c>
      <c r="F36" s="101"/>
      <c r="G36" s="21">
        <v>0</v>
      </c>
      <c r="H36" s="101"/>
      <c r="I36" s="269">
        <v>0</v>
      </c>
    </row>
    <row r="37" spans="1:9" s="276" customFormat="1" ht="19.5" hidden="1" customHeight="1">
      <c r="A37" s="86" t="s">
        <v>242</v>
      </c>
      <c r="B37" s="106"/>
      <c r="C37" s="99">
        <v>0</v>
      </c>
      <c r="D37" s="105"/>
      <c r="E37" s="101">
        <v>0</v>
      </c>
      <c r="F37" s="105"/>
      <c r="G37" s="103">
        <v>0</v>
      </c>
      <c r="H37" s="105"/>
      <c r="I37" s="269">
        <v>0</v>
      </c>
    </row>
    <row r="38" spans="1:9" s="276" customFormat="1" ht="19.5" hidden="1" customHeight="1">
      <c r="A38" s="86" t="s">
        <v>217</v>
      </c>
      <c r="B38" s="106"/>
      <c r="C38" s="101"/>
      <c r="D38" s="105"/>
      <c r="E38" s="101">
        <v>0</v>
      </c>
      <c r="F38" s="105"/>
      <c r="G38" s="103"/>
      <c r="H38" s="105"/>
      <c r="I38" s="269">
        <v>0</v>
      </c>
    </row>
    <row r="39" spans="1:9" s="276" customFormat="1" ht="19.5" hidden="1" customHeight="1">
      <c r="A39" s="86" t="s">
        <v>174</v>
      </c>
      <c r="B39" s="106"/>
      <c r="C39" s="99"/>
      <c r="D39" s="105"/>
      <c r="E39" s="99">
        <v>0</v>
      </c>
      <c r="F39" s="105"/>
      <c r="G39" s="103"/>
      <c r="H39" s="105"/>
      <c r="I39" s="269">
        <v>0</v>
      </c>
    </row>
    <row r="40" spans="1:9" s="276" customFormat="1" ht="19.5" hidden="1" customHeight="1">
      <c r="A40" s="86" t="s">
        <v>176</v>
      </c>
      <c r="B40" s="106"/>
      <c r="C40" s="99">
        <v>0</v>
      </c>
      <c r="D40" s="105"/>
      <c r="E40" s="101">
        <v>0</v>
      </c>
      <c r="F40" s="105"/>
      <c r="G40" s="21">
        <v>0</v>
      </c>
      <c r="H40" s="105"/>
      <c r="I40" s="269">
        <v>0</v>
      </c>
    </row>
    <row r="41" spans="1:9" ht="19.5" customHeight="1">
      <c r="A41" s="86" t="s">
        <v>178</v>
      </c>
      <c r="C41" s="266">
        <v>-130473</v>
      </c>
      <c r="D41" s="101"/>
      <c r="E41" s="120">
        <v>-90018</v>
      </c>
      <c r="F41" s="270"/>
      <c r="G41" s="121">
        <v>-39474</v>
      </c>
      <c r="H41" s="277"/>
      <c r="I41" s="270">
        <v>-79715</v>
      </c>
    </row>
    <row r="42" spans="1:9" ht="19.5" customHeight="1">
      <c r="A42" s="107" t="s">
        <v>179</v>
      </c>
      <c r="C42" s="120">
        <v>-62809</v>
      </c>
      <c r="D42" s="103"/>
      <c r="E42" s="120">
        <v>-24180</v>
      </c>
      <c r="F42" s="120"/>
      <c r="G42" s="278">
        <v>-57333</v>
      </c>
      <c r="H42" s="277"/>
      <c r="I42" s="120">
        <v>-50914</v>
      </c>
    </row>
    <row r="43" spans="1:9" ht="19.5" customHeight="1">
      <c r="A43" s="108"/>
      <c r="C43" s="109">
        <f>SUM(C12:C42)</f>
        <v>40535</v>
      </c>
      <c r="D43" s="125"/>
      <c r="E43" s="126">
        <f>SUM(E12:E42)</f>
        <v>315786</v>
      </c>
      <c r="F43" s="125"/>
      <c r="G43" s="109">
        <f>SUM(G12:G42)</f>
        <v>-51782</v>
      </c>
      <c r="H43" s="125"/>
      <c r="I43" s="126">
        <f>SUM(I12:I42)</f>
        <v>-34246</v>
      </c>
    </row>
    <row r="44" spans="1:9" ht="19.5" customHeight="1">
      <c r="A44" s="61" t="s">
        <v>180</v>
      </c>
      <c r="C44" s="127"/>
      <c r="D44" s="128"/>
      <c r="F44" s="128"/>
      <c r="G44" s="129"/>
      <c r="H44" s="128"/>
      <c r="I44" s="129"/>
    </row>
    <row r="45" spans="1:9" ht="19.5" customHeight="1">
      <c r="A45" s="86" t="s">
        <v>13</v>
      </c>
      <c r="C45" s="99">
        <v>0</v>
      </c>
      <c r="D45" s="105"/>
      <c r="E45" s="269">
        <v>0</v>
      </c>
      <c r="F45" s="275"/>
      <c r="G45" s="270">
        <v>-384</v>
      </c>
      <c r="H45" s="275"/>
      <c r="I45" s="268">
        <v>-144</v>
      </c>
    </row>
    <row r="46" spans="1:9" ht="19.5" customHeight="1">
      <c r="A46" s="86" t="s">
        <v>14</v>
      </c>
      <c r="C46" s="105">
        <v>18512</v>
      </c>
      <c r="D46" s="105"/>
      <c r="E46" s="125">
        <v>-67429</v>
      </c>
      <c r="F46" s="275"/>
      <c r="G46" s="267">
        <v>-333</v>
      </c>
      <c r="H46" s="275"/>
      <c r="I46" s="269">
        <v>0</v>
      </c>
    </row>
    <row r="47" spans="1:9" ht="19.5" customHeight="1">
      <c r="A47" s="86" t="s">
        <v>15</v>
      </c>
      <c r="C47" s="105">
        <v>-49009</v>
      </c>
      <c r="D47" s="105"/>
      <c r="E47" s="269">
        <v>0</v>
      </c>
      <c r="F47" s="105"/>
      <c r="G47" s="110">
        <v>0</v>
      </c>
      <c r="H47" s="105"/>
      <c r="I47" s="269">
        <v>0</v>
      </c>
    </row>
    <row r="48" spans="1:9" ht="19.5" customHeight="1">
      <c r="A48" s="86" t="s">
        <v>30</v>
      </c>
      <c r="C48" s="105">
        <v>3020</v>
      </c>
      <c r="D48" s="105"/>
      <c r="E48" s="267">
        <v>-450</v>
      </c>
      <c r="F48" s="105"/>
      <c r="G48" s="110">
        <v>0</v>
      </c>
      <c r="H48" s="105"/>
      <c r="I48" s="269">
        <v>0</v>
      </c>
    </row>
    <row r="49" spans="1:15" ht="19.2" customHeight="1">
      <c r="A49" s="86" t="s">
        <v>17</v>
      </c>
      <c r="C49" s="105">
        <v>-208860</v>
      </c>
      <c r="D49" s="105"/>
      <c r="E49" s="125">
        <v>-252002</v>
      </c>
      <c r="F49" s="279"/>
      <c r="G49" s="21">
        <v>-771000</v>
      </c>
      <c r="H49" s="275"/>
      <c r="I49" s="268">
        <v>-25015</v>
      </c>
    </row>
    <row r="50" spans="1:15" ht="19.5" customHeight="1">
      <c r="A50" s="86" t="s">
        <v>181</v>
      </c>
      <c r="C50" s="105">
        <v>0</v>
      </c>
      <c r="D50" s="105"/>
      <c r="E50" s="280">
        <v>3800</v>
      </c>
      <c r="F50" s="275"/>
      <c r="G50" s="21">
        <v>0</v>
      </c>
      <c r="H50" s="275"/>
      <c r="I50" s="277">
        <v>3800</v>
      </c>
    </row>
    <row r="51" spans="1:15" ht="19.5" customHeight="1">
      <c r="A51" s="128" t="s">
        <v>263</v>
      </c>
      <c r="C51" s="105">
        <v>0</v>
      </c>
      <c r="D51" s="105"/>
      <c r="E51" s="269">
        <v>0</v>
      </c>
      <c r="F51" s="275"/>
      <c r="G51" s="270">
        <v>-64350</v>
      </c>
      <c r="H51" s="275"/>
      <c r="I51" s="269">
        <v>0</v>
      </c>
    </row>
    <row r="52" spans="1:15" ht="19.5" customHeight="1">
      <c r="A52" s="86" t="s">
        <v>19</v>
      </c>
      <c r="C52" s="105">
        <v>237748</v>
      </c>
      <c r="D52" s="105"/>
      <c r="E52" s="125">
        <v>496251</v>
      </c>
      <c r="F52" s="105"/>
      <c r="G52" s="110">
        <v>0</v>
      </c>
      <c r="H52" s="105"/>
      <c r="I52" s="269">
        <v>0</v>
      </c>
    </row>
    <row r="53" spans="1:15" ht="19.5" customHeight="1">
      <c r="A53" s="79" t="s">
        <v>31</v>
      </c>
      <c r="C53" s="105">
        <v>6033</v>
      </c>
      <c r="D53" s="105"/>
      <c r="E53" s="267">
        <v>460288</v>
      </c>
      <c r="F53" s="105"/>
      <c r="G53" s="110">
        <v>0</v>
      </c>
      <c r="H53" s="105"/>
      <c r="I53" s="269">
        <v>0</v>
      </c>
    </row>
    <row r="54" spans="1:15" ht="19.5" customHeight="1">
      <c r="A54" s="79"/>
      <c r="C54" s="105"/>
      <c r="D54" s="105"/>
      <c r="E54" s="267"/>
      <c r="F54" s="105"/>
      <c r="G54" s="110"/>
      <c r="H54" s="105"/>
      <c r="I54" s="269"/>
    </row>
    <row r="55" spans="1:15" ht="19.5" customHeight="1">
      <c r="A55" s="79"/>
      <c r="C55" s="105"/>
      <c r="D55" s="105"/>
      <c r="E55" s="267"/>
      <c r="F55" s="105"/>
      <c r="G55" s="110"/>
      <c r="H55" s="105"/>
      <c r="I55" s="269"/>
    </row>
    <row r="56" spans="1:15" ht="19.5" customHeight="1">
      <c r="A56" s="87" t="s">
        <v>0</v>
      </c>
      <c r="B56" s="87"/>
      <c r="C56" s="87"/>
      <c r="D56" s="87"/>
      <c r="E56" s="163"/>
      <c r="F56" s="87"/>
      <c r="G56" s="87"/>
      <c r="H56" s="87"/>
      <c r="I56" s="87"/>
      <c r="J56" s="87"/>
      <c r="K56" s="87"/>
      <c r="L56" s="87"/>
      <c r="M56" s="87"/>
      <c r="N56" s="87"/>
      <c r="O56" s="87"/>
    </row>
    <row r="57" spans="1:15" ht="19.5" customHeight="1">
      <c r="A57" s="167" t="s">
        <v>170</v>
      </c>
      <c r="B57" s="88"/>
      <c r="C57" s="167"/>
      <c r="D57" s="167"/>
      <c r="E57" s="164"/>
      <c r="F57" s="167"/>
      <c r="G57" s="167"/>
      <c r="H57" s="167"/>
      <c r="I57" s="167"/>
      <c r="J57" s="167"/>
      <c r="K57" s="167"/>
      <c r="L57" s="167"/>
      <c r="M57" s="167"/>
      <c r="N57" s="167"/>
      <c r="O57" s="167"/>
    </row>
    <row r="58" spans="1:15" ht="19.5" customHeight="1">
      <c r="A58" s="322"/>
      <c r="B58" s="322"/>
      <c r="C58" s="322"/>
      <c r="D58" s="322"/>
      <c r="E58" s="322"/>
      <c r="F58" s="322"/>
      <c r="G58" s="322"/>
      <c r="H58" s="322"/>
      <c r="I58" s="322"/>
    </row>
    <row r="59" spans="1:15" ht="19.5" customHeight="1">
      <c r="A59" s="89"/>
      <c r="B59" s="90"/>
      <c r="C59" s="323" t="s">
        <v>2</v>
      </c>
      <c r="D59" s="323"/>
      <c r="E59" s="323"/>
      <c r="F59" s="91"/>
      <c r="G59" s="323" t="s">
        <v>3</v>
      </c>
      <c r="H59" s="323"/>
      <c r="I59" s="323"/>
    </row>
    <row r="60" spans="1:15" ht="19.5" customHeight="1">
      <c r="A60" s="89"/>
      <c r="C60" s="323" t="s">
        <v>4</v>
      </c>
      <c r="D60" s="323"/>
      <c r="E60" s="323"/>
      <c r="F60" s="91"/>
      <c r="G60" s="323" t="s">
        <v>4</v>
      </c>
      <c r="H60" s="323"/>
      <c r="I60" s="323"/>
    </row>
    <row r="61" spans="1:15" ht="19.5" customHeight="1">
      <c r="A61" s="92"/>
      <c r="C61" s="314" t="s">
        <v>245</v>
      </c>
      <c r="D61" s="314"/>
      <c r="E61" s="314"/>
      <c r="F61" s="186"/>
      <c r="G61" s="314" t="s">
        <v>245</v>
      </c>
      <c r="H61" s="314"/>
      <c r="I61" s="314"/>
    </row>
    <row r="62" spans="1:15" ht="19.5" customHeight="1">
      <c r="A62" s="92"/>
      <c r="C62" s="312" t="s">
        <v>240</v>
      </c>
      <c r="D62" s="313"/>
      <c r="E62" s="313"/>
      <c r="F62" s="186"/>
      <c r="G62" s="312" t="s">
        <v>240</v>
      </c>
      <c r="H62" s="313"/>
      <c r="I62" s="313"/>
    </row>
    <row r="63" spans="1:15" ht="19.5" customHeight="1">
      <c r="A63" s="90"/>
      <c r="B63" s="188" t="s">
        <v>6</v>
      </c>
      <c r="C63" s="189">
        <v>2024</v>
      </c>
      <c r="D63" s="93"/>
      <c r="E63" s="133">
        <v>2023</v>
      </c>
      <c r="F63" s="94"/>
      <c r="G63" s="189">
        <v>2024</v>
      </c>
      <c r="H63" s="93"/>
      <c r="I63" s="189">
        <v>2023</v>
      </c>
    </row>
    <row r="64" spans="1:15" ht="19.5" customHeight="1">
      <c r="A64" s="90"/>
      <c r="B64" s="188"/>
      <c r="C64" s="189"/>
      <c r="D64" s="93"/>
      <c r="E64" s="133" t="s">
        <v>208</v>
      </c>
      <c r="F64" s="94"/>
      <c r="G64" s="189"/>
      <c r="H64" s="93"/>
      <c r="I64" s="189"/>
    </row>
    <row r="65" spans="1:9" ht="19.5" customHeight="1">
      <c r="A65" s="95"/>
      <c r="C65" s="307" t="s">
        <v>10</v>
      </c>
      <c r="D65" s="307"/>
      <c r="E65" s="307"/>
      <c r="F65" s="307"/>
      <c r="G65" s="307"/>
      <c r="H65" s="307"/>
      <c r="I65" s="307"/>
    </row>
    <row r="66" spans="1:9" ht="19.5" customHeight="1">
      <c r="A66" s="95" t="s">
        <v>276</v>
      </c>
      <c r="C66" s="96"/>
      <c r="D66" s="97"/>
      <c r="E66" s="165"/>
      <c r="F66" s="98"/>
      <c r="G66" s="96"/>
      <c r="H66" s="97"/>
      <c r="I66" s="96"/>
    </row>
    <row r="67" spans="1:9" ht="19.5" customHeight="1">
      <c r="A67" s="86" t="s">
        <v>20</v>
      </c>
      <c r="C67" s="105">
        <v>-2141</v>
      </c>
      <c r="D67" s="105"/>
      <c r="E67" s="125">
        <v>3390</v>
      </c>
      <c r="F67" s="105"/>
      <c r="G67" s="110">
        <v>0</v>
      </c>
      <c r="H67" s="105"/>
      <c r="I67" s="269">
        <v>0</v>
      </c>
    </row>
    <row r="68" spans="1:9" ht="19.5" customHeight="1">
      <c r="A68" s="86" t="s">
        <v>182</v>
      </c>
      <c r="C68" s="105">
        <v>473901</v>
      </c>
      <c r="D68" s="105"/>
      <c r="E68" s="125">
        <v>273429</v>
      </c>
      <c r="F68" s="105"/>
      <c r="G68" s="110">
        <v>672050</v>
      </c>
      <c r="H68" s="105"/>
      <c r="I68" s="268">
        <v>239803</v>
      </c>
    </row>
    <row r="69" spans="1:9" ht="19.5" customHeight="1">
      <c r="A69" s="86" t="s">
        <v>23</v>
      </c>
      <c r="C69" s="105">
        <v>-24906</v>
      </c>
      <c r="D69" s="105"/>
      <c r="E69" s="125">
        <v>12034</v>
      </c>
      <c r="F69" s="105"/>
      <c r="G69" s="105">
        <v>-1026</v>
      </c>
      <c r="H69" s="105"/>
      <c r="I69" s="268">
        <v>-241</v>
      </c>
    </row>
    <row r="70" spans="1:9" ht="19.5" customHeight="1">
      <c r="A70" s="86" t="s">
        <v>183</v>
      </c>
      <c r="C70" s="99">
        <v>-119064</v>
      </c>
      <c r="D70" s="105"/>
      <c r="E70" s="267">
        <v>17577</v>
      </c>
      <c r="F70" s="105"/>
      <c r="G70" s="105">
        <v>-10</v>
      </c>
      <c r="H70" s="105"/>
      <c r="I70" s="268">
        <v>2</v>
      </c>
    </row>
    <row r="71" spans="1:9" ht="19.5" customHeight="1">
      <c r="A71" s="86" t="s">
        <v>44</v>
      </c>
      <c r="C71" s="99">
        <v>-372737</v>
      </c>
      <c r="D71" s="105"/>
      <c r="E71" s="267">
        <v>16226</v>
      </c>
      <c r="F71" s="105"/>
      <c r="G71" s="110">
        <v>0</v>
      </c>
      <c r="H71" s="105"/>
      <c r="I71" s="269">
        <v>0</v>
      </c>
    </row>
    <row r="72" spans="1:9" ht="19.5" customHeight="1">
      <c r="A72" s="128" t="s">
        <v>270</v>
      </c>
      <c r="C72" s="99">
        <v>69275</v>
      </c>
      <c r="D72" s="105"/>
      <c r="E72" s="99">
        <v>0</v>
      </c>
      <c r="F72" s="105"/>
      <c r="G72" s="110">
        <v>69275</v>
      </c>
      <c r="H72" s="105"/>
      <c r="I72" s="269">
        <v>0</v>
      </c>
    </row>
    <row r="73" spans="1:9" ht="19.5" customHeight="1">
      <c r="A73" s="86" t="s">
        <v>184</v>
      </c>
      <c r="C73" s="99">
        <v>-2274</v>
      </c>
      <c r="D73" s="105"/>
      <c r="E73" s="267">
        <v>-24776</v>
      </c>
      <c r="F73" s="104"/>
      <c r="G73" s="110">
        <v>0</v>
      </c>
      <c r="H73" s="105"/>
      <c r="I73" s="269">
        <v>0</v>
      </c>
    </row>
    <row r="74" spans="1:9" ht="19.5" customHeight="1">
      <c r="A74" s="86" t="s">
        <v>232</v>
      </c>
      <c r="C74" s="99">
        <v>-527</v>
      </c>
      <c r="D74" s="105"/>
      <c r="E74" s="99">
        <v>-7861</v>
      </c>
      <c r="F74" s="104"/>
      <c r="G74" s="110">
        <v>0</v>
      </c>
      <c r="H74" s="105"/>
      <c r="I74" s="269">
        <v>0</v>
      </c>
    </row>
    <row r="75" spans="1:9" ht="19.5" customHeight="1">
      <c r="A75" s="86" t="s">
        <v>63</v>
      </c>
      <c r="C75" s="99">
        <v>-8654</v>
      </c>
      <c r="D75" s="105"/>
      <c r="E75" s="99">
        <v>0</v>
      </c>
      <c r="F75" s="104"/>
      <c r="G75" s="99">
        <v>-5818</v>
      </c>
      <c r="H75" s="105"/>
      <c r="I75" s="269">
        <v>0</v>
      </c>
    </row>
    <row r="76" spans="1:9" ht="19.5" customHeight="1">
      <c r="A76" s="86" t="s">
        <v>56</v>
      </c>
      <c r="C76" s="99">
        <v>174023</v>
      </c>
      <c r="D76" s="105"/>
      <c r="E76" s="267">
        <v>-63702</v>
      </c>
      <c r="F76" s="105"/>
      <c r="G76" s="105">
        <v>9110</v>
      </c>
      <c r="H76" s="105"/>
      <c r="I76" s="268">
        <v>-292</v>
      </c>
    </row>
    <row r="77" spans="1:9" ht="19.5" customHeight="1">
      <c r="A77" s="86" t="s">
        <v>64</v>
      </c>
      <c r="B77" s="185"/>
      <c r="C77" s="111">
        <v>29664</v>
      </c>
      <c r="D77" s="105"/>
      <c r="E77" s="111">
        <v>43859</v>
      </c>
      <c r="F77" s="105"/>
      <c r="G77" s="112">
        <v>0</v>
      </c>
      <c r="H77" s="105"/>
      <c r="I77" s="281">
        <v>0</v>
      </c>
    </row>
    <row r="78" spans="1:9" ht="19.5" customHeight="1">
      <c r="A78" s="86" t="s">
        <v>229</v>
      </c>
      <c r="C78" s="99">
        <f>SUM(C43:C53,C67:C77)</f>
        <v>264539</v>
      </c>
      <c r="D78" s="105"/>
      <c r="E78" s="99">
        <f>SUM(E43:E53,E67:E77)</f>
        <v>1226420</v>
      </c>
      <c r="F78" s="105"/>
      <c r="G78" s="99">
        <f>SUM(G43:G53,G67:G77)</f>
        <v>-144268</v>
      </c>
      <c r="H78" s="105"/>
      <c r="I78" s="99">
        <f>SUM(I43:I53,I67:I77)</f>
        <v>183667</v>
      </c>
    </row>
    <row r="79" spans="1:9" ht="19.5" customHeight="1">
      <c r="A79" s="34" t="s">
        <v>185</v>
      </c>
      <c r="C79" s="105">
        <v>11428</v>
      </c>
      <c r="D79" s="105"/>
      <c r="E79" s="125">
        <v>42933</v>
      </c>
      <c r="F79" s="268"/>
      <c r="G79" s="268">
        <v>23481</v>
      </c>
      <c r="H79" s="268"/>
      <c r="I79" s="86">
        <v>49767</v>
      </c>
    </row>
    <row r="80" spans="1:9" ht="19.5" customHeight="1">
      <c r="A80" s="34" t="s">
        <v>186</v>
      </c>
      <c r="C80" s="105">
        <v>-643457</v>
      </c>
      <c r="D80" s="105"/>
      <c r="E80" s="267">
        <v>-245010</v>
      </c>
      <c r="F80" s="275"/>
      <c r="G80" s="268">
        <v>-55042</v>
      </c>
      <c r="H80" s="275"/>
      <c r="I80" s="268">
        <v>-50922</v>
      </c>
    </row>
    <row r="81" spans="1:9" ht="19.5" customHeight="1">
      <c r="A81" s="34" t="s">
        <v>187</v>
      </c>
      <c r="C81" s="105">
        <v>-80103</v>
      </c>
      <c r="D81" s="105"/>
      <c r="E81" s="125">
        <v>-72627</v>
      </c>
      <c r="F81" s="268"/>
      <c r="G81" s="268">
        <v>-7384</v>
      </c>
      <c r="H81" s="268"/>
      <c r="I81" s="268">
        <v>-612</v>
      </c>
    </row>
    <row r="82" spans="1:9" ht="19.5" customHeight="1">
      <c r="A82" s="89" t="s">
        <v>300</v>
      </c>
      <c r="C82" s="76">
        <f>SUM(C78:C81)</f>
        <v>-447593</v>
      </c>
      <c r="D82" s="130"/>
      <c r="E82" s="76">
        <f>SUM(E78:E81)</f>
        <v>951716</v>
      </c>
      <c r="F82" s="130"/>
      <c r="G82" s="76">
        <f>SUM(G78:G81)</f>
        <v>-183213</v>
      </c>
      <c r="H82" s="130"/>
      <c r="I82" s="76">
        <f>SUM(I78:I81)</f>
        <v>181900</v>
      </c>
    </row>
    <row r="83" spans="1:9" ht="19.5" customHeight="1">
      <c r="A83" s="34"/>
      <c r="C83" s="131"/>
      <c r="D83" s="131"/>
      <c r="E83" s="131"/>
      <c r="F83" s="131"/>
      <c r="G83" s="131"/>
      <c r="H83" s="131"/>
      <c r="I83" s="131"/>
    </row>
    <row r="84" spans="1:9" ht="19.5" customHeight="1">
      <c r="A84" s="90"/>
      <c r="B84" s="114"/>
      <c r="C84" s="132"/>
      <c r="D84" s="132"/>
      <c r="E84" s="132"/>
      <c r="F84" s="132"/>
      <c r="G84" s="132"/>
      <c r="H84" s="132"/>
      <c r="I84" s="132"/>
    </row>
    <row r="85" spans="1:9" ht="19.8" customHeight="1">
      <c r="A85" s="95" t="s">
        <v>188</v>
      </c>
      <c r="B85" s="115"/>
      <c r="C85" s="129"/>
      <c r="D85" s="129"/>
      <c r="E85" s="129"/>
      <c r="F85" s="129"/>
      <c r="G85" s="116"/>
      <c r="H85" s="129"/>
      <c r="I85" s="116"/>
    </row>
    <row r="86" spans="1:9" ht="19.5" customHeight="1">
      <c r="A86" s="86" t="s">
        <v>309</v>
      </c>
      <c r="C86" s="99">
        <v>9265</v>
      </c>
      <c r="D86" s="105"/>
      <c r="E86" s="105">
        <v>0</v>
      </c>
      <c r="F86" s="105"/>
      <c r="G86" s="105">
        <v>0</v>
      </c>
      <c r="H86" s="105"/>
      <c r="I86" s="269">
        <v>0</v>
      </c>
    </row>
    <row r="87" spans="1:9" ht="19.5" customHeight="1">
      <c r="A87" s="86" t="s">
        <v>310</v>
      </c>
      <c r="C87" s="99">
        <v>-321203</v>
      </c>
      <c r="D87" s="105"/>
      <c r="E87" s="21">
        <v>-341105</v>
      </c>
      <c r="F87" s="268"/>
      <c r="G87" s="21">
        <v>0</v>
      </c>
      <c r="H87" s="268"/>
      <c r="I87" s="267">
        <v>-81296</v>
      </c>
    </row>
    <row r="88" spans="1:9" s="276" customFormat="1" ht="19.5" customHeight="1">
      <c r="A88" s="86" t="s">
        <v>189</v>
      </c>
      <c r="B88" s="106"/>
      <c r="C88" s="99">
        <v>1333</v>
      </c>
      <c r="D88" s="105"/>
      <c r="E88" s="282">
        <v>-48842</v>
      </c>
      <c r="F88" s="268"/>
      <c r="G88" s="21">
        <v>0</v>
      </c>
      <c r="H88" s="268"/>
      <c r="I88" s="269">
        <v>0</v>
      </c>
    </row>
    <row r="89" spans="1:9" s="276" customFormat="1" ht="19.5" customHeight="1">
      <c r="A89" s="86" t="s">
        <v>254</v>
      </c>
      <c r="B89" s="106">
        <v>2</v>
      </c>
      <c r="C89" s="99">
        <v>0</v>
      </c>
      <c r="D89" s="105"/>
      <c r="E89" s="125">
        <v>-343500</v>
      </c>
      <c r="F89" s="268"/>
      <c r="G89" s="21">
        <v>0</v>
      </c>
      <c r="H89" s="268"/>
      <c r="I89" s="268">
        <v>-883400</v>
      </c>
    </row>
    <row r="90" spans="1:9" s="276" customFormat="1" ht="19.5" customHeight="1">
      <c r="A90" s="276" t="s">
        <v>262</v>
      </c>
      <c r="B90" s="106"/>
      <c r="C90" s="99">
        <v>0</v>
      </c>
      <c r="D90" s="105"/>
      <c r="E90" s="125">
        <v>830087</v>
      </c>
      <c r="F90" s="105"/>
      <c r="G90" s="105">
        <v>0</v>
      </c>
      <c r="H90" s="105"/>
      <c r="I90" s="269">
        <v>0</v>
      </c>
    </row>
    <row r="91" spans="1:9" s="276" customFormat="1" ht="19.5" customHeight="1">
      <c r="A91" s="93" t="s">
        <v>233</v>
      </c>
      <c r="B91" s="106">
        <v>6</v>
      </c>
      <c r="C91" s="99">
        <v>2333</v>
      </c>
      <c r="D91" s="105"/>
      <c r="E91" s="21">
        <v>0</v>
      </c>
      <c r="F91" s="105"/>
      <c r="G91" s="105">
        <v>270291</v>
      </c>
      <c r="H91" s="105"/>
      <c r="I91" s="269">
        <v>0</v>
      </c>
    </row>
    <row r="92" spans="1:9" s="276" customFormat="1" ht="19.5" hidden="1" customHeight="1">
      <c r="A92" s="86" t="s">
        <v>207</v>
      </c>
      <c r="B92" s="106"/>
      <c r="C92" s="99">
        <v>0</v>
      </c>
      <c r="D92" s="105"/>
      <c r="E92" s="125">
        <v>0</v>
      </c>
      <c r="F92" s="105"/>
      <c r="G92" s="105">
        <v>0</v>
      </c>
      <c r="H92" s="105"/>
      <c r="I92" s="105">
        <v>0</v>
      </c>
    </row>
    <row r="93" spans="1:9" ht="19.5" customHeight="1">
      <c r="A93" s="86" t="s">
        <v>190</v>
      </c>
      <c r="C93" s="105">
        <v>0</v>
      </c>
      <c r="D93" s="105"/>
      <c r="E93" s="125">
        <v>-392891</v>
      </c>
      <c r="F93" s="268"/>
      <c r="G93" s="21">
        <v>0</v>
      </c>
      <c r="H93" s="268"/>
      <c r="I93" s="268">
        <v>-242033</v>
      </c>
    </row>
    <row r="94" spans="1:9" s="276" customFormat="1" ht="19.5" customHeight="1">
      <c r="A94" s="86" t="s">
        <v>191</v>
      </c>
      <c r="B94" s="117">
        <v>7</v>
      </c>
      <c r="C94" s="99">
        <v>-685119</v>
      </c>
      <c r="D94" s="105"/>
      <c r="E94" s="282">
        <v>-386613</v>
      </c>
      <c r="F94" s="268"/>
      <c r="G94" s="21">
        <v>0</v>
      </c>
      <c r="H94" s="268"/>
      <c r="I94" s="269">
        <v>0</v>
      </c>
    </row>
    <row r="95" spans="1:9" s="276" customFormat="1" ht="19.5" customHeight="1">
      <c r="A95" s="86" t="s">
        <v>192</v>
      </c>
      <c r="B95" s="117"/>
      <c r="C95" s="105">
        <v>17995</v>
      </c>
      <c r="D95" s="105"/>
      <c r="E95" s="125">
        <v>99</v>
      </c>
      <c r="F95" s="268"/>
      <c r="G95" s="21">
        <v>0</v>
      </c>
      <c r="H95" s="268"/>
      <c r="I95" s="282">
        <v>21</v>
      </c>
    </row>
    <row r="96" spans="1:9" ht="19.5" customHeight="1">
      <c r="A96" s="86" t="s">
        <v>193</v>
      </c>
      <c r="C96" s="105">
        <v>-97703</v>
      </c>
      <c r="D96" s="105"/>
      <c r="E96" s="125">
        <v>-43660</v>
      </c>
      <c r="F96" s="268"/>
      <c r="G96" s="268">
        <v>-2617</v>
      </c>
      <c r="H96" s="268"/>
      <c r="I96" s="268">
        <v>-2267</v>
      </c>
    </row>
    <row r="97" spans="1:15" ht="19.5" customHeight="1">
      <c r="A97" s="86" t="s">
        <v>194</v>
      </c>
      <c r="C97" s="118">
        <v>202343</v>
      </c>
      <c r="D97" s="105"/>
      <c r="E97" s="283">
        <v>90018</v>
      </c>
      <c r="F97" s="275"/>
      <c r="G97" s="283">
        <v>39474</v>
      </c>
      <c r="H97" s="268"/>
      <c r="I97" s="283">
        <v>79715</v>
      </c>
    </row>
    <row r="98" spans="1:15" ht="19.5" customHeight="1">
      <c r="A98" s="89" t="s">
        <v>236</v>
      </c>
      <c r="C98" s="76">
        <f>SUM(C86:C97)</f>
        <v>-870756</v>
      </c>
      <c r="D98" s="119"/>
      <c r="E98" s="76">
        <f>SUM(E86:E97)</f>
        <v>-636407</v>
      </c>
      <c r="F98" s="119"/>
      <c r="G98" s="76">
        <f>SUM(G86:G97)</f>
        <v>307148</v>
      </c>
      <c r="H98" s="119"/>
      <c r="I98" s="76">
        <f>SUM(I86:I97)</f>
        <v>-1129260</v>
      </c>
    </row>
    <row r="99" spans="1:15" ht="19.5" customHeight="1">
      <c r="C99" s="125"/>
      <c r="D99" s="125"/>
      <c r="E99" s="125"/>
      <c r="F99" s="125"/>
      <c r="G99" s="125"/>
      <c r="H99" s="125"/>
      <c r="I99" s="125"/>
    </row>
    <row r="100" spans="1:15" ht="19.5" customHeight="1">
      <c r="A100" s="87" t="s">
        <v>0</v>
      </c>
      <c r="B100" s="87"/>
      <c r="C100" s="87"/>
      <c r="D100" s="87"/>
      <c r="E100" s="163"/>
      <c r="F100" s="87"/>
      <c r="G100" s="87"/>
      <c r="H100" s="87"/>
      <c r="I100" s="87"/>
      <c r="J100" s="87"/>
      <c r="K100" s="87"/>
      <c r="L100" s="87"/>
      <c r="M100" s="87"/>
      <c r="N100" s="87"/>
      <c r="O100" s="87"/>
    </row>
    <row r="101" spans="1:15" ht="19.5" customHeight="1">
      <c r="A101" s="167" t="s">
        <v>170</v>
      </c>
      <c r="B101" s="88"/>
      <c r="C101" s="167"/>
      <c r="D101" s="167"/>
      <c r="E101" s="164"/>
      <c r="F101" s="167"/>
      <c r="G101" s="167"/>
      <c r="H101" s="167"/>
      <c r="I101" s="167"/>
      <c r="J101" s="167"/>
      <c r="K101" s="167"/>
      <c r="L101" s="167"/>
      <c r="M101" s="167"/>
      <c r="N101" s="167"/>
      <c r="O101" s="167"/>
    </row>
    <row r="102" spans="1:15" ht="19.5" customHeight="1">
      <c r="A102" s="322"/>
      <c r="B102" s="322"/>
      <c r="C102" s="322"/>
      <c r="D102" s="322"/>
      <c r="E102" s="322"/>
      <c r="F102" s="322"/>
      <c r="G102" s="322"/>
      <c r="H102" s="322"/>
      <c r="I102" s="322"/>
    </row>
    <row r="103" spans="1:15" ht="19.5" customHeight="1">
      <c r="A103" s="89"/>
      <c r="B103" s="90"/>
      <c r="C103" s="323" t="s">
        <v>2</v>
      </c>
      <c r="D103" s="323"/>
      <c r="E103" s="323"/>
      <c r="F103" s="91"/>
      <c r="G103" s="323" t="s">
        <v>3</v>
      </c>
      <c r="H103" s="323"/>
      <c r="I103" s="323"/>
    </row>
    <row r="104" spans="1:15" ht="19.5" customHeight="1">
      <c r="A104" s="89"/>
      <c r="C104" s="323" t="s">
        <v>4</v>
      </c>
      <c r="D104" s="323"/>
      <c r="E104" s="323"/>
      <c r="F104" s="91"/>
      <c r="G104" s="323" t="s">
        <v>4</v>
      </c>
      <c r="H104" s="323"/>
      <c r="I104" s="323"/>
    </row>
    <row r="105" spans="1:15" ht="19.5" customHeight="1">
      <c r="A105" s="92"/>
      <c r="C105" s="314" t="s">
        <v>245</v>
      </c>
      <c r="D105" s="314"/>
      <c r="E105" s="314"/>
      <c r="F105" s="186"/>
      <c r="G105" s="314" t="s">
        <v>245</v>
      </c>
      <c r="H105" s="314"/>
      <c r="I105" s="314"/>
    </row>
    <row r="106" spans="1:15" ht="19.5" customHeight="1">
      <c r="A106" s="92"/>
      <c r="C106" s="312" t="s">
        <v>240</v>
      </c>
      <c r="D106" s="313"/>
      <c r="E106" s="313"/>
      <c r="F106" s="186"/>
      <c r="G106" s="312" t="s">
        <v>240</v>
      </c>
      <c r="H106" s="313"/>
      <c r="I106" s="313"/>
    </row>
    <row r="107" spans="1:15" ht="19.5" customHeight="1">
      <c r="A107" s="90"/>
      <c r="B107" s="188" t="s">
        <v>6</v>
      </c>
      <c r="C107" s="189">
        <v>2024</v>
      </c>
      <c r="D107" s="93"/>
      <c r="E107" s="133">
        <v>2023</v>
      </c>
      <c r="F107" s="94"/>
      <c r="G107" s="189">
        <v>2024</v>
      </c>
      <c r="H107" s="93"/>
      <c r="I107" s="189">
        <v>2023</v>
      </c>
    </row>
    <row r="108" spans="1:15" ht="19.5" customHeight="1">
      <c r="A108" s="90"/>
      <c r="B108" s="188"/>
      <c r="C108" s="189"/>
      <c r="D108" s="93"/>
      <c r="E108" s="133" t="s">
        <v>208</v>
      </c>
      <c r="F108" s="94"/>
      <c r="G108" s="189"/>
      <c r="H108" s="93"/>
      <c r="I108" s="189"/>
    </row>
    <row r="109" spans="1:15" ht="19.5" customHeight="1">
      <c r="A109" s="95" t="s">
        <v>195</v>
      </c>
      <c r="B109" s="115"/>
      <c r="C109" s="125"/>
      <c r="D109" s="125"/>
      <c r="E109" s="125"/>
      <c r="F109" s="125"/>
      <c r="G109" s="125"/>
      <c r="H109" s="125"/>
      <c r="I109" s="125"/>
    </row>
    <row r="110" spans="1:15" s="93" customFormat="1" ht="18.75" customHeight="1">
      <c r="A110" s="86" t="s">
        <v>256</v>
      </c>
      <c r="B110" s="188"/>
      <c r="C110" s="269">
        <v>0</v>
      </c>
      <c r="D110" s="80"/>
      <c r="E110" s="125">
        <v>772684</v>
      </c>
      <c r="F110" s="268"/>
      <c r="G110" s="269">
        <v>0</v>
      </c>
      <c r="H110" s="268"/>
      <c r="I110" s="268">
        <v>772684</v>
      </c>
    </row>
    <row r="111" spans="1:15" s="93" customFormat="1" ht="18.75" customHeight="1">
      <c r="A111" s="79" t="s">
        <v>274</v>
      </c>
      <c r="B111" s="188"/>
      <c r="C111" s="125">
        <v>8065</v>
      </c>
      <c r="D111" s="80"/>
      <c r="E111" s="269">
        <v>0</v>
      </c>
      <c r="F111" s="268"/>
      <c r="G111" s="269">
        <v>0</v>
      </c>
      <c r="H111" s="268"/>
      <c r="I111" s="269">
        <v>0</v>
      </c>
    </row>
    <row r="112" spans="1:15" ht="19.5" customHeight="1">
      <c r="A112" s="107" t="s">
        <v>196</v>
      </c>
      <c r="B112" s="115"/>
      <c r="C112" s="125">
        <v>28412</v>
      </c>
      <c r="D112" s="105"/>
      <c r="E112" s="125">
        <v>24264</v>
      </c>
      <c r="F112" s="105"/>
      <c r="G112" s="269">
        <v>0</v>
      </c>
      <c r="H112" s="105"/>
      <c r="I112" s="269">
        <v>0</v>
      </c>
    </row>
    <row r="113" spans="1:12" ht="19.5" customHeight="1">
      <c r="A113" s="107" t="s">
        <v>198</v>
      </c>
      <c r="B113" s="115"/>
      <c r="C113" s="125">
        <v>1191662</v>
      </c>
      <c r="D113" s="105"/>
      <c r="E113" s="125">
        <v>981294</v>
      </c>
      <c r="F113" s="268"/>
      <c r="G113" s="21">
        <v>36893</v>
      </c>
      <c r="H113" s="268"/>
      <c r="I113" s="268">
        <v>350043</v>
      </c>
    </row>
    <row r="114" spans="1:12" ht="19.5" customHeight="1">
      <c r="A114" s="107" t="s">
        <v>197</v>
      </c>
      <c r="C114" s="125">
        <v>-690512</v>
      </c>
      <c r="D114" s="105"/>
      <c r="E114" s="125">
        <v>-630082</v>
      </c>
      <c r="F114" s="268"/>
      <c r="G114" s="21">
        <v>-328895</v>
      </c>
      <c r="H114" s="268"/>
      <c r="I114" s="268">
        <v>-41681</v>
      </c>
    </row>
    <row r="115" spans="1:12" ht="19.5" customHeight="1">
      <c r="A115" s="107" t="s">
        <v>222</v>
      </c>
      <c r="C115" s="269">
        <v>62500</v>
      </c>
      <c r="D115" s="105"/>
      <c r="E115" s="80">
        <v>0</v>
      </c>
      <c r="F115" s="105"/>
      <c r="G115" s="99">
        <v>38880</v>
      </c>
      <c r="H115" s="105"/>
      <c r="I115" s="80">
        <v>238178</v>
      </c>
    </row>
    <row r="116" spans="1:12" ht="19.5" hidden="1" customHeight="1">
      <c r="A116" s="107" t="s">
        <v>275</v>
      </c>
      <c r="C116" s="125">
        <v>0</v>
      </c>
      <c r="D116" s="105"/>
      <c r="E116" s="80">
        <v>0</v>
      </c>
      <c r="F116" s="105"/>
      <c r="G116" s="99">
        <v>0</v>
      </c>
      <c r="H116" s="105"/>
      <c r="I116" s="269">
        <v>0</v>
      </c>
    </row>
    <row r="117" spans="1:12" ht="19.5" customHeight="1">
      <c r="A117" s="107" t="s">
        <v>199</v>
      </c>
      <c r="C117" s="269">
        <v>0</v>
      </c>
      <c r="D117" s="105"/>
      <c r="E117" s="282">
        <v>-155608</v>
      </c>
      <c r="F117" s="105"/>
      <c r="G117" s="269">
        <v>0</v>
      </c>
      <c r="H117" s="105"/>
      <c r="I117" s="269">
        <v>0</v>
      </c>
    </row>
    <row r="118" spans="1:12" ht="19.5" customHeight="1">
      <c r="A118" s="107" t="s">
        <v>223</v>
      </c>
      <c r="C118" s="125">
        <v>574000</v>
      </c>
      <c r="D118" s="105"/>
      <c r="E118" s="269">
        <v>0</v>
      </c>
      <c r="F118" s="268"/>
      <c r="G118" s="268">
        <v>700000</v>
      </c>
      <c r="H118" s="268"/>
      <c r="I118" s="269">
        <v>0</v>
      </c>
    </row>
    <row r="119" spans="1:12" ht="19.5" customHeight="1">
      <c r="A119" s="107" t="s">
        <v>224</v>
      </c>
      <c r="C119" s="125">
        <v>-60000</v>
      </c>
      <c r="D119" s="105"/>
      <c r="E119" s="269">
        <v>0</v>
      </c>
      <c r="F119" s="268"/>
      <c r="G119" s="269">
        <v>0</v>
      </c>
      <c r="H119" s="268"/>
      <c r="I119" s="269">
        <v>0</v>
      </c>
    </row>
    <row r="120" spans="1:12" ht="19.5" customHeight="1">
      <c r="A120" s="107" t="s">
        <v>224</v>
      </c>
      <c r="C120" s="269">
        <v>0</v>
      </c>
      <c r="D120" s="105"/>
      <c r="E120" s="21">
        <v>-550000</v>
      </c>
      <c r="F120" s="105"/>
      <c r="G120" s="105">
        <v>-570000</v>
      </c>
      <c r="H120" s="105"/>
      <c r="I120" s="269">
        <v>0</v>
      </c>
    </row>
    <row r="121" spans="1:12" ht="19.5" customHeight="1">
      <c r="A121" s="86" t="s">
        <v>255</v>
      </c>
      <c r="C121" s="269">
        <v>0</v>
      </c>
      <c r="D121" s="105"/>
      <c r="E121" s="282">
        <v>-199553</v>
      </c>
      <c r="F121" s="275"/>
      <c r="G121" s="269">
        <v>0</v>
      </c>
      <c r="H121" s="275"/>
      <c r="I121" s="269">
        <v>0</v>
      </c>
    </row>
    <row r="122" spans="1:12" ht="19.5" customHeight="1">
      <c r="A122" s="93" t="s">
        <v>234</v>
      </c>
      <c r="C122" s="21">
        <v>850949</v>
      </c>
      <c r="D122" s="105"/>
      <c r="E122" s="282">
        <v>168293</v>
      </c>
      <c r="F122" s="105"/>
      <c r="G122" s="269">
        <v>0</v>
      </c>
      <c r="H122" s="105"/>
      <c r="I122" s="269">
        <v>0</v>
      </c>
    </row>
    <row r="123" spans="1:12" ht="19.5" customHeight="1">
      <c r="A123" s="93" t="s">
        <v>235</v>
      </c>
      <c r="C123" s="21">
        <v>-507145</v>
      </c>
      <c r="D123" s="105"/>
      <c r="E123" s="269">
        <v>0</v>
      </c>
      <c r="F123" s="105"/>
      <c r="G123" s="269">
        <v>0</v>
      </c>
      <c r="H123" s="105"/>
      <c r="I123" s="269">
        <v>0</v>
      </c>
    </row>
    <row r="124" spans="1:12" ht="19.5" customHeight="1">
      <c r="A124" s="86" t="s">
        <v>200</v>
      </c>
      <c r="C124" s="21">
        <v>899200</v>
      </c>
      <c r="D124" s="105"/>
      <c r="E124" s="269">
        <v>0</v>
      </c>
      <c r="F124" s="268"/>
      <c r="G124" s="269">
        <v>0</v>
      </c>
      <c r="H124" s="268"/>
      <c r="I124" s="269">
        <v>0</v>
      </c>
    </row>
    <row r="125" spans="1:12" ht="19.5" customHeight="1">
      <c r="A125" s="86" t="s">
        <v>201</v>
      </c>
      <c r="C125" s="21">
        <v>-1136400</v>
      </c>
      <c r="D125" s="105"/>
      <c r="E125" s="125">
        <v>-500000</v>
      </c>
      <c r="F125" s="268"/>
      <c r="G125" s="269">
        <v>0</v>
      </c>
      <c r="H125" s="268"/>
      <c r="I125" s="268">
        <v>-300000</v>
      </c>
    </row>
    <row r="126" spans="1:12" ht="19.5" customHeight="1">
      <c r="A126" s="86" t="s">
        <v>202</v>
      </c>
      <c r="C126" s="21">
        <v>-100937</v>
      </c>
      <c r="D126" s="105"/>
      <c r="E126" s="125">
        <v>-54057</v>
      </c>
      <c r="F126" s="268"/>
      <c r="G126" s="268">
        <v>-2674</v>
      </c>
      <c r="H126" s="268"/>
      <c r="I126" s="268">
        <v>-2573</v>
      </c>
    </row>
    <row r="127" spans="1:12" ht="19.350000000000001" customHeight="1">
      <c r="A127" s="90" t="s">
        <v>203</v>
      </c>
      <c r="B127" s="157">
        <v>12</v>
      </c>
      <c r="C127" s="269">
        <v>0</v>
      </c>
      <c r="D127" s="105"/>
      <c r="E127" s="125">
        <v>-69170</v>
      </c>
      <c r="F127" s="268"/>
      <c r="G127" s="269">
        <v>0</v>
      </c>
      <c r="H127" s="268"/>
      <c r="I127" s="268">
        <v>-69170</v>
      </c>
    </row>
    <row r="128" spans="1:12" ht="19.5" customHeight="1">
      <c r="A128" s="89" t="s">
        <v>237</v>
      </c>
      <c r="C128" s="76">
        <f>SUM(C110:C127)</f>
        <v>1119794</v>
      </c>
      <c r="D128" s="119"/>
      <c r="E128" s="76">
        <f>SUM(E110:E127)</f>
        <v>-211935</v>
      </c>
      <c r="F128" s="119"/>
      <c r="G128" s="76">
        <f>SUM(G110:G127)</f>
        <v>-125796</v>
      </c>
      <c r="H128" s="119"/>
      <c r="I128" s="76">
        <f>SUM(I110:I127)</f>
        <v>947481</v>
      </c>
      <c r="L128" s="269"/>
    </row>
    <row r="129" spans="1:13" ht="19.5" customHeight="1">
      <c r="A129" s="89"/>
      <c r="C129" s="120"/>
      <c r="D129" s="125"/>
      <c r="E129" s="120"/>
      <c r="F129" s="125"/>
      <c r="G129" s="120"/>
      <c r="H129" s="125"/>
      <c r="I129" s="120"/>
    </row>
    <row r="130" spans="1:13" ht="19.5" customHeight="1">
      <c r="A130" s="86" t="s">
        <v>238</v>
      </c>
      <c r="C130" s="134"/>
      <c r="D130" s="125"/>
      <c r="E130" s="134"/>
      <c r="F130" s="125"/>
      <c r="G130" s="134"/>
      <c r="H130" s="125"/>
      <c r="I130" s="134"/>
    </row>
    <row r="131" spans="1:13" ht="19.5" customHeight="1">
      <c r="A131" s="34" t="s">
        <v>230</v>
      </c>
      <c r="C131" s="21">
        <v>-198555</v>
      </c>
      <c r="D131" s="125"/>
      <c r="E131" s="21">
        <f>E82+E98+E128</f>
        <v>103374</v>
      </c>
      <c r="F131" s="21"/>
      <c r="G131" s="21">
        <f>G82+G98+G128</f>
        <v>-1861</v>
      </c>
      <c r="H131" s="21"/>
      <c r="I131" s="21">
        <f>I82+I98+I128</f>
        <v>121</v>
      </c>
    </row>
    <row r="132" spans="1:13" ht="19.5" customHeight="1">
      <c r="A132" s="86" t="s">
        <v>112</v>
      </c>
      <c r="B132" s="115"/>
      <c r="C132" s="21">
        <v>-12473</v>
      </c>
      <c r="D132" s="125"/>
      <c r="E132" s="270">
        <v>26513</v>
      </c>
      <c r="F132" s="125"/>
      <c r="G132" s="269">
        <v>0</v>
      </c>
      <c r="H132" s="125"/>
      <c r="I132" s="269">
        <v>0</v>
      </c>
    </row>
    <row r="133" spans="1:13" ht="19.5" customHeight="1">
      <c r="A133" s="89" t="s">
        <v>239</v>
      </c>
      <c r="C133" s="122">
        <f>SUM(C131:C132)</f>
        <v>-211028</v>
      </c>
      <c r="D133" s="135"/>
      <c r="E133" s="166">
        <f>SUM(E131:E132)</f>
        <v>129887</v>
      </c>
      <c r="F133" s="135"/>
      <c r="G133" s="122">
        <f>SUM(G131:G132)</f>
        <v>-1861</v>
      </c>
      <c r="H133" s="135"/>
      <c r="I133" s="123">
        <f>SUM(I131:I132)</f>
        <v>121</v>
      </c>
    </row>
    <row r="134" spans="1:13" ht="19.5" customHeight="1">
      <c r="A134" s="86" t="s">
        <v>204</v>
      </c>
      <c r="C134" s="125">
        <f>'BS 3-5'!F11</f>
        <v>261202</v>
      </c>
      <c r="D134" s="125"/>
      <c r="E134" s="125">
        <v>13072</v>
      </c>
      <c r="F134" s="125"/>
      <c r="G134" s="125">
        <f>'BS 3-5'!J11</f>
        <v>6115</v>
      </c>
      <c r="H134" s="125"/>
      <c r="I134" s="125">
        <v>9545</v>
      </c>
    </row>
    <row r="135" spans="1:13" ht="19.5" customHeight="1" thickBot="1">
      <c r="A135" s="89" t="s">
        <v>257</v>
      </c>
      <c r="C135" s="124">
        <f>SUM(C133:C134)</f>
        <v>50174</v>
      </c>
      <c r="D135" s="135"/>
      <c r="E135" s="136">
        <f>SUM(E133:E134)</f>
        <v>142959</v>
      </c>
      <c r="F135" s="135"/>
      <c r="G135" s="124">
        <f>SUM(G133:G134)</f>
        <v>4254</v>
      </c>
      <c r="H135" s="135"/>
      <c r="I135" s="136">
        <f>SUM(I133:I134)</f>
        <v>9666</v>
      </c>
      <c r="M135" s="269"/>
    </row>
    <row r="136" spans="1:13" ht="19.5" customHeight="1" thickTop="1">
      <c r="C136" s="125"/>
      <c r="D136" s="125"/>
      <c r="E136" s="125"/>
      <c r="F136" s="125"/>
      <c r="G136" s="125"/>
      <c r="H136" s="125"/>
      <c r="I136" s="125"/>
    </row>
    <row r="137" spans="1:13" ht="19.5" customHeight="1">
      <c r="A137" s="95" t="s">
        <v>211</v>
      </c>
      <c r="C137" s="137"/>
      <c r="D137" s="137"/>
      <c r="E137" s="137"/>
      <c r="F137" s="137"/>
      <c r="G137" s="137"/>
      <c r="H137" s="137"/>
      <c r="I137" s="137"/>
    </row>
    <row r="138" spans="1:13" ht="19.5" customHeight="1">
      <c r="A138" s="86" t="s">
        <v>219</v>
      </c>
      <c r="B138" s="157">
        <v>6</v>
      </c>
      <c r="C138" s="269">
        <v>0</v>
      </c>
      <c r="D138" s="125"/>
      <c r="E138" s="269">
        <v>0</v>
      </c>
      <c r="F138" s="125"/>
      <c r="G138" s="21">
        <v>275792</v>
      </c>
      <c r="H138" s="125"/>
      <c r="I138" s="269">
        <v>0</v>
      </c>
    </row>
    <row r="139" spans="1:13" ht="19.5" customHeight="1">
      <c r="A139" s="86" t="s">
        <v>220</v>
      </c>
      <c r="B139" s="49"/>
      <c r="C139" s="269">
        <v>0</v>
      </c>
      <c r="D139" s="125"/>
      <c r="E139" s="269">
        <v>0</v>
      </c>
      <c r="F139" s="125"/>
      <c r="G139" s="21">
        <v>781236</v>
      </c>
      <c r="H139" s="125"/>
      <c r="I139" s="269">
        <v>0</v>
      </c>
    </row>
    <row r="140" spans="1:13" ht="19.5" customHeight="1">
      <c r="A140" s="86" t="s">
        <v>221</v>
      </c>
      <c r="B140" s="49">
        <v>3</v>
      </c>
      <c r="C140" s="269">
        <v>0</v>
      </c>
      <c r="D140" s="125"/>
      <c r="E140" s="269">
        <v>0</v>
      </c>
      <c r="F140" s="125"/>
      <c r="G140" s="21">
        <v>430000</v>
      </c>
      <c r="H140" s="125"/>
      <c r="I140" s="269">
        <v>0</v>
      </c>
    </row>
    <row r="141" spans="1:13" ht="19.5" customHeight="1">
      <c r="A141" s="90" t="s">
        <v>17</v>
      </c>
      <c r="B141" s="49">
        <v>4</v>
      </c>
      <c r="C141" s="269">
        <v>0</v>
      </c>
      <c r="D141" s="125"/>
      <c r="E141" s="269">
        <v>0</v>
      </c>
      <c r="F141" s="125"/>
      <c r="G141" s="21">
        <v>665154</v>
      </c>
      <c r="H141" s="125"/>
      <c r="I141" s="269">
        <v>0</v>
      </c>
    </row>
    <row r="142" spans="1:13" ht="19.5" customHeight="1">
      <c r="A142" s="169" t="s">
        <v>311</v>
      </c>
      <c r="B142" s="49"/>
      <c r="C142" s="269">
        <v>0</v>
      </c>
      <c r="D142" s="125"/>
      <c r="E142" s="269">
        <v>0</v>
      </c>
      <c r="F142" s="125"/>
      <c r="G142" s="21">
        <v>222000</v>
      </c>
      <c r="H142" s="125"/>
      <c r="I142" s="269">
        <v>0</v>
      </c>
    </row>
    <row r="143" spans="1:13" ht="19.5" customHeight="1">
      <c r="A143" s="90"/>
      <c r="B143" s="49"/>
      <c r="C143" s="21"/>
      <c r="D143" s="125"/>
      <c r="E143" s="80"/>
      <c r="F143" s="125"/>
      <c r="G143" s="121"/>
      <c r="H143" s="125"/>
      <c r="I143" s="269"/>
    </row>
    <row r="144" spans="1:13" ht="19.5" customHeight="1">
      <c r="C144" s="21"/>
      <c r="D144" s="125"/>
      <c r="E144" s="80"/>
      <c r="F144" s="125"/>
      <c r="G144" s="121"/>
      <c r="H144" s="125"/>
      <c r="I144" s="269"/>
    </row>
    <row r="145" spans="1:13" ht="19.5" customHeight="1">
      <c r="C145" s="21"/>
      <c r="D145" s="125"/>
      <c r="E145" s="80"/>
      <c r="F145" s="125"/>
      <c r="G145" s="121"/>
      <c r="H145" s="125"/>
      <c r="I145" s="269"/>
    </row>
    <row r="146" spans="1:13" ht="19.5" customHeight="1">
      <c r="C146" s="21"/>
      <c r="D146" s="125"/>
      <c r="E146" s="80"/>
      <c r="F146" s="125"/>
      <c r="G146" s="121"/>
      <c r="H146" s="125"/>
      <c r="I146" s="269"/>
    </row>
    <row r="147" spans="1:13" ht="19.5" customHeight="1">
      <c r="M147" s="269"/>
    </row>
    <row r="148" spans="1:13" ht="19.5" customHeight="1">
      <c r="B148" s="108"/>
      <c r="C148" s="21">
        <f>C135-'BS 3-5'!D11</f>
        <v>0</v>
      </c>
      <c r="D148" s="21"/>
      <c r="E148" s="21"/>
      <c r="F148" s="21"/>
      <c r="G148" s="21">
        <f>G135-'BS 3-5'!H11</f>
        <v>0</v>
      </c>
    </row>
    <row r="149" spans="1:13" ht="19.5" customHeight="1">
      <c r="A149" s="324"/>
      <c r="B149" s="324"/>
      <c r="C149" s="324"/>
      <c r="D149" s="324"/>
      <c r="E149" s="324"/>
      <c r="F149" s="324"/>
      <c r="G149" s="324"/>
    </row>
    <row r="153" spans="1:13" ht="19.5" customHeight="1">
      <c r="C153" s="274">
        <f>C135-'BS 3-5'!D11</f>
        <v>0</v>
      </c>
      <c r="G153" s="284">
        <f>G135-'BS 3-5'!H11</f>
        <v>0</v>
      </c>
    </row>
  </sheetData>
  <mergeCells count="31">
    <mergeCell ref="A3:I3"/>
    <mergeCell ref="G4:I4"/>
    <mergeCell ref="C4:E4"/>
    <mergeCell ref="C5:E5"/>
    <mergeCell ref="G5:I5"/>
    <mergeCell ref="A149:C149"/>
    <mergeCell ref="D149:G149"/>
    <mergeCell ref="A102:I102"/>
    <mergeCell ref="C103:E103"/>
    <mergeCell ref="G103:I103"/>
    <mergeCell ref="C104:E104"/>
    <mergeCell ref="G104:I104"/>
    <mergeCell ref="C105:E105"/>
    <mergeCell ref="G105:I105"/>
    <mergeCell ref="C106:E106"/>
    <mergeCell ref="G106:I106"/>
    <mergeCell ref="A58:I58"/>
    <mergeCell ref="C59:E59"/>
    <mergeCell ref="G59:I59"/>
    <mergeCell ref="C60:E60"/>
    <mergeCell ref="G60:I60"/>
    <mergeCell ref="C6:E6"/>
    <mergeCell ref="C7:E7"/>
    <mergeCell ref="G6:I6"/>
    <mergeCell ref="G7:I7"/>
    <mergeCell ref="C10:I10"/>
    <mergeCell ref="C61:E61"/>
    <mergeCell ref="G61:I61"/>
    <mergeCell ref="C62:E62"/>
    <mergeCell ref="G62:I62"/>
    <mergeCell ref="C65:I65"/>
  </mergeCells>
  <pageMargins left="0.8" right="0.8" top="0.48" bottom="0.5" header="0.5" footer="0.5"/>
  <pageSetup paperSize="9" scale="67" firstPageNumber="13" fitToHeight="0" orientation="portrait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  <rowBreaks count="2" manualBreakCount="2">
    <brk id="55" max="8" man="1"/>
    <brk id="99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86AEDAEA-C285-46A8-8E36-E67207DDAB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7F9019-2C5B-4BF6-BD97-2A7F3EC977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D33C90-05E5-4AED-B285-EE36A33A2B42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      </vt:lpstr>
      <vt:lpstr>BS 3-5</vt:lpstr>
      <vt:lpstr>income 3 months 6-7</vt:lpstr>
      <vt:lpstr>income 9 months 8-9</vt:lpstr>
      <vt:lpstr>Consolidated 10</vt:lpstr>
      <vt:lpstr>Consolidated 11</vt:lpstr>
      <vt:lpstr>Company 12</vt:lpstr>
      <vt:lpstr>CF 13-14</vt:lpstr>
      <vt:lpstr>'BS 3-5'!Print_Area</vt:lpstr>
      <vt:lpstr>'CF 13-14'!Print_Area</vt:lpstr>
      <vt:lpstr>'Company 12'!Print_Area</vt:lpstr>
      <vt:lpstr>'Consolidated 10'!Print_Area</vt:lpstr>
      <vt:lpstr>'Consolidated 11'!Print_Area</vt:lpstr>
      <vt:lpstr>'income 3 months 6-7'!Print_Area</vt:lpstr>
      <vt:lpstr>'income 9 months 8-9'!Print_Area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xxxxxx</dc:creator>
  <cp:keywords/>
  <dc:description/>
  <cp:lastModifiedBy>Natnicha, Chansri</cp:lastModifiedBy>
  <cp:revision/>
  <cp:lastPrinted>2024-11-14T13:37:52Z</cp:lastPrinted>
  <dcterms:created xsi:type="dcterms:W3CDTF">2001-04-30T02:06:01Z</dcterms:created>
  <dcterms:modified xsi:type="dcterms:W3CDTF">2024-11-14T14:30:32Z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