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papatsamon.c.FNSPLC\Desktop\FNS\FNS y_2025\งบq2.2025\fns งบ q2.2025\งบ ไทย q2.2025\"/>
    </mc:Choice>
  </mc:AlternateContent>
  <bookViews>
    <workbookView xWindow="28680" yWindow="-120" windowWidth="29040" windowHeight="15720" tabRatio="805" activeTab="5"/>
  </bookViews>
  <sheets>
    <sheet name="BS_Conso 4-6" sheetId="21" r:id="rId1"/>
    <sheet name="PL_3M 7-8" sheetId="7" r:id="rId2"/>
    <sheet name="PL_6M 9-10" sheetId="24" r:id="rId3"/>
    <sheet name="SOCE_Conso 11" sheetId="14" r:id="rId4"/>
    <sheet name="SOCE_Separate 12" sheetId="15" r:id="rId5"/>
    <sheet name="CF 13-15" sheetId="23" r:id="rId6"/>
    <sheet name="Compatibility Report" sheetId="18" state="hidden" r:id="rId7"/>
  </sheets>
  <definedNames>
    <definedName name="AS2DocOpenMode" hidden="1">"AS2DocumentEdit"</definedName>
    <definedName name="_xlnm.Print_Area" localSheetId="0">'BS_Conso 4-6'!$A$1:$J$87</definedName>
    <definedName name="_xlnm.Print_Area" localSheetId="5">'CF 13-15'!$A$1:$I$124</definedName>
    <definedName name="_xlnm.Print_Area" localSheetId="1">'PL_3M 7-8'!$A$1:$J$78</definedName>
    <definedName name="_xlnm.Print_Area" localSheetId="2">'PL_6M 9-10'!$A$1:$J$78</definedName>
    <definedName name="_xlnm.Print_Area" localSheetId="3">'SOCE_Conso 11'!$A$1:$V$37</definedName>
    <definedName name="_xlnm.Print_Area" localSheetId="4">'SOCE_Separate 12'!$A$1:$O$26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7" i="23" l="1"/>
  <c r="C47" i="23"/>
  <c r="I75" i="23"/>
  <c r="G75" i="23"/>
  <c r="E75" i="23"/>
  <c r="C75" i="23"/>
  <c r="V22" i="14"/>
  <c r="R22" i="14"/>
  <c r="D54" i="24"/>
  <c r="F54" i="24"/>
  <c r="G20" i="23"/>
  <c r="G16" i="23"/>
  <c r="C103" i="23"/>
  <c r="C89" i="23" l="1"/>
  <c r="E89" i="23"/>
  <c r="G89" i="23"/>
  <c r="E28" i="23"/>
  <c r="E61" i="23" s="1"/>
  <c r="R32" i="14"/>
  <c r="R31" i="14"/>
  <c r="C14" i="23"/>
  <c r="F54" i="7"/>
  <c r="D54" i="7" l="1"/>
  <c r="E100" i="23"/>
  <c r="E102" i="23" s="1"/>
  <c r="D19" i="21"/>
  <c r="I18" i="23" l="1"/>
  <c r="G103" i="23"/>
  <c r="G19" i="23"/>
  <c r="G14" i="23"/>
  <c r="H81" i="21"/>
  <c r="H78" i="21"/>
  <c r="H77" i="21"/>
  <c r="J26" i="24" l="1"/>
  <c r="H26" i="24"/>
  <c r="D26" i="24"/>
  <c r="F26" i="24"/>
  <c r="F26" i="7" l="1"/>
  <c r="G12" i="23"/>
  <c r="F18" i="7"/>
  <c r="J54" i="7" l="1"/>
  <c r="H54" i="7"/>
  <c r="F28" i="7"/>
  <c r="D26" i="7"/>
  <c r="H26" i="7"/>
  <c r="J26" i="7"/>
  <c r="J60" i="24"/>
  <c r="H60" i="24"/>
  <c r="F60" i="24"/>
  <c r="D60" i="24"/>
  <c r="J54" i="24"/>
  <c r="H54" i="24"/>
  <c r="J18" i="24"/>
  <c r="H18" i="24"/>
  <c r="G18" i="24"/>
  <c r="F18" i="24"/>
  <c r="D18" i="24"/>
  <c r="D60" i="7"/>
  <c r="D28" i="21"/>
  <c r="H61" i="24" l="1"/>
  <c r="M24" i="15" s="1"/>
  <c r="D28" i="24"/>
  <c r="D32" i="24" s="1"/>
  <c r="D34" i="24" s="1"/>
  <c r="J61" i="24"/>
  <c r="M16" i="15" s="1"/>
  <c r="F61" i="24"/>
  <c r="D61" i="24"/>
  <c r="J28" i="24"/>
  <c r="J32" i="24" s="1"/>
  <c r="J34" i="24" s="1"/>
  <c r="H28" i="24"/>
  <c r="H32" i="24" s="1"/>
  <c r="H34" i="24" s="1"/>
  <c r="F28" i="24"/>
  <c r="F32" i="24" s="1"/>
  <c r="F34" i="24" s="1"/>
  <c r="D60" i="21"/>
  <c r="J38" i="24" l="1"/>
  <c r="J68" i="24" s="1"/>
  <c r="H38" i="24"/>
  <c r="F38" i="24"/>
  <c r="F68" i="24" s="1"/>
  <c r="G10" i="23"/>
  <c r="G28" i="23" s="1"/>
  <c r="G47" i="23" s="1"/>
  <c r="G61" i="23" s="1"/>
  <c r="G100" i="23" s="1"/>
  <c r="G102" i="23" s="1"/>
  <c r="D38" i="24"/>
  <c r="D63" i="24"/>
  <c r="J63" i="24"/>
  <c r="H63" i="24"/>
  <c r="R35" i="14"/>
  <c r="V35" i="14" s="1"/>
  <c r="K23" i="15" l="1"/>
  <c r="H68" i="24"/>
  <c r="F63" i="24"/>
  <c r="F73" i="24" s="1"/>
  <c r="D68" i="24"/>
  <c r="C10" i="23"/>
  <c r="C28" i="23" s="1"/>
  <c r="J73" i="24"/>
  <c r="H73" i="24"/>
  <c r="D73" i="24"/>
  <c r="C61" i="23" l="1"/>
  <c r="C100" i="23" s="1"/>
  <c r="I25" i="15"/>
  <c r="I26" i="15" s="1"/>
  <c r="G25" i="15"/>
  <c r="G26" i="15" s="1"/>
  <c r="E25" i="15"/>
  <c r="E26" i="15" s="1"/>
  <c r="O21" i="15"/>
  <c r="O16" i="15"/>
  <c r="O15" i="15"/>
  <c r="O13" i="15"/>
  <c r="R28" i="14"/>
  <c r="R21" i="14"/>
  <c r="V21" i="14" s="1"/>
  <c r="T33" i="14"/>
  <c r="T37" i="14" s="1"/>
  <c r="P33" i="14"/>
  <c r="P37" i="14" s="1"/>
  <c r="N33" i="14"/>
  <c r="N37" i="14" s="1"/>
  <c r="L33" i="14"/>
  <c r="L37" i="14" s="1"/>
  <c r="J33" i="14"/>
  <c r="J37" i="14" s="1"/>
  <c r="F33" i="14"/>
  <c r="D33" i="14"/>
  <c r="B33" i="14"/>
  <c r="V32" i="14"/>
  <c r="F84" i="21"/>
  <c r="J84" i="21"/>
  <c r="D83" i="21" l="1"/>
  <c r="F37" i="14"/>
  <c r="B37" i="14"/>
  <c r="D37" i="14"/>
  <c r="V28" i="14"/>
  <c r="F60" i="21" l="1"/>
  <c r="I28" i="23" l="1"/>
  <c r="I47" i="23" s="1"/>
  <c r="I89" i="23"/>
  <c r="I61" i="23" l="1"/>
  <c r="I100" i="23" s="1"/>
  <c r="I102" i="23" l="1"/>
  <c r="I104" i="23" s="1"/>
  <c r="I135" i="23" s="1"/>
  <c r="T17" i="14"/>
  <c r="D18" i="7" l="1"/>
  <c r="H60" i="21" l="1"/>
  <c r="R23" i="14" l="1"/>
  <c r="V23" i="14" s="1"/>
  <c r="J60" i="7" l="1"/>
  <c r="J61" i="7" s="1"/>
  <c r="F60" i="7"/>
  <c r="F61" i="7" s="1"/>
  <c r="H60" i="7"/>
  <c r="H61" i="7" s="1"/>
  <c r="M25" i="15" l="1"/>
  <c r="M26" i="15" s="1"/>
  <c r="H83" i="21" s="1"/>
  <c r="O24" i="15"/>
  <c r="J60" i="21"/>
  <c r="H55" i="21"/>
  <c r="H28" i="21"/>
  <c r="P17" i="14" l="1"/>
  <c r="P18" i="14" s="1"/>
  <c r="N17" i="14"/>
  <c r="N18" i="14" s="1"/>
  <c r="L17" i="14"/>
  <c r="L18" i="14" s="1"/>
  <c r="J17" i="14"/>
  <c r="J18" i="14" s="1"/>
  <c r="H17" i="14"/>
  <c r="H18" i="14" s="1"/>
  <c r="F17" i="14"/>
  <c r="F18" i="14" s="1"/>
  <c r="D17" i="14"/>
  <c r="D18" i="14" s="1"/>
  <c r="B17" i="14"/>
  <c r="B18" i="14" s="1"/>
  <c r="R18" i="14" l="1"/>
  <c r="T18" i="14"/>
  <c r="R12" i="14"/>
  <c r="V12" i="14" s="1"/>
  <c r="R17" i="14"/>
  <c r="R16" i="14"/>
  <c r="V16" i="14" s="1"/>
  <c r="V17" i="14" l="1"/>
  <c r="J55" i="21"/>
  <c r="D55" i="21"/>
  <c r="D62" i="21" s="1"/>
  <c r="F55" i="21"/>
  <c r="F28" i="21" l="1"/>
  <c r="J28" i="21"/>
  <c r="V18" i="14" l="1"/>
  <c r="N24" i="14" l="1"/>
  <c r="N25" i="14" s="1"/>
  <c r="P24" i="14"/>
  <c r="P25" i="14" s="1"/>
  <c r="D61" i="7" l="1"/>
  <c r="H18" i="7"/>
  <c r="H28" i="7" s="1"/>
  <c r="H32" i="7" s="1"/>
  <c r="D28" i="7"/>
  <c r="D32" i="7" s="1"/>
  <c r="H19" i="21"/>
  <c r="H30" i="21" s="1"/>
  <c r="H34" i="7" l="1"/>
  <c r="D34" i="7"/>
  <c r="D63" i="7" s="1"/>
  <c r="H38" i="7" l="1"/>
  <c r="H63" i="7"/>
  <c r="H73" i="7" s="1"/>
  <c r="D68" i="7"/>
  <c r="D38" i="7"/>
  <c r="H68" i="7" l="1"/>
  <c r="J19" i="21"/>
  <c r="K25" i="15" l="1"/>
  <c r="O23" i="15"/>
  <c r="V31" i="14"/>
  <c r="H33" i="14"/>
  <c r="G104" i="23" l="1"/>
  <c r="G135" i="23" s="1"/>
  <c r="C102" i="23"/>
  <c r="C104" i="23" s="1"/>
  <c r="C135" i="23" s="1"/>
  <c r="K26" i="15"/>
  <c r="O25" i="15"/>
  <c r="O26" i="15" s="1"/>
  <c r="H37" i="14"/>
  <c r="R33" i="14"/>
  <c r="L24" i="14"/>
  <c r="L25" i="14" s="1"/>
  <c r="J24" i="14"/>
  <c r="J25" i="14" s="1"/>
  <c r="F24" i="14"/>
  <c r="F25" i="14" s="1"/>
  <c r="D24" i="14"/>
  <c r="D25" i="14" s="1"/>
  <c r="B24" i="14"/>
  <c r="D82" i="21" l="1"/>
  <c r="D84" i="21" s="1"/>
  <c r="D86" i="21" s="1"/>
  <c r="H82" i="21"/>
  <c r="H84" i="21" s="1"/>
  <c r="V33" i="14"/>
  <c r="V37" i="14" s="1"/>
  <c r="R37" i="14"/>
  <c r="B25" i="14"/>
  <c r="J18" i="7"/>
  <c r="V38" i="14" l="1"/>
  <c r="J28" i="7"/>
  <c r="J32" i="7" s="1"/>
  <c r="F32" i="7"/>
  <c r="F34" i="7" l="1"/>
  <c r="F38" i="7" l="1"/>
  <c r="J34" i="7"/>
  <c r="F68" i="7" l="1"/>
  <c r="J63" i="7"/>
  <c r="J73" i="7" s="1"/>
  <c r="J68" i="7"/>
  <c r="F63" i="7"/>
  <c r="F73" i="7" s="1"/>
  <c r="J38" i="7"/>
  <c r="H24" i="14"/>
  <c r="J62" i="21"/>
  <c r="J86" i="21" s="1"/>
  <c r="F62" i="21"/>
  <c r="F86" i="21" s="1"/>
  <c r="J30" i="21"/>
  <c r="R24" i="14" l="1"/>
  <c r="H25" i="14"/>
  <c r="D30" i="21"/>
  <c r="E104" i="23" l="1"/>
  <c r="E135" i="23" s="1"/>
  <c r="R25" i="14"/>
  <c r="H62" i="21"/>
  <c r="H86" i="21" s="1"/>
  <c r="I17" i="15" l="1"/>
  <c r="I18" i="15" s="1"/>
  <c r="M17" i="15"/>
  <c r="M18" i="15" s="1"/>
  <c r="G17" i="15"/>
  <c r="G18" i="15" s="1"/>
  <c r="E17" i="15"/>
  <c r="E18" i="15" s="1"/>
  <c r="G18" i="7" l="1"/>
  <c r="G26" i="7"/>
  <c r="K17" i="15" l="1"/>
  <c r="O17" i="15" l="1"/>
  <c r="O18" i="15" s="1"/>
  <c r="K18" i="15"/>
  <c r="T24" i="14"/>
  <c r="T25" i="14" l="1"/>
  <c r="V25" i="14" s="1"/>
  <c r="V24" i="14"/>
  <c r="F19" i="21" l="1"/>
  <c r="F30" i="21" s="1"/>
  <c r="D73" i="7" l="1"/>
</calcChain>
</file>

<file path=xl/sharedStrings.xml><?xml version="1.0" encoding="utf-8"?>
<sst xmlns="http://schemas.openxmlformats.org/spreadsheetml/2006/main" count="464" uniqueCount="264">
  <si>
    <t>บริษัท เอฟเอ็นเอส โฮลดิ้งส์ จำกัด (มหาชน) และบริษัทย่อย</t>
  </si>
  <si>
    <t>งบการเงินรวม</t>
  </si>
  <si>
    <t>งบการเงินเฉพาะกิจการ</t>
  </si>
  <si>
    <t>31 ธันวาคม</t>
  </si>
  <si>
    <t>สินทรัพย์</t>
  </si>
  <si>
    <t>หมายเหตุ</t>
  </si>
  <si>
    <t>(ไม่ได้ตรวจสอบ)</t>
  </si>
  <si>
    <t>(พันบาท)</t>
  </si>
  <si>
    <t>สินทรัพย์หมุนเวียน</t>
  </si>
  <si>
    <t xml:space="preserve">เงินสดและรายการเทียบเท่าเงินสด </t>
  </si>
  <si>
    <t xml:space="preserve">รายได้ค่าบริการค้างรับจากกิจการที่เกี่ยวข้องกัน </t>
  </si>
  <si>
    <t>ลูกหนี้การค้าและลูกหนี้หมุนเวียนอื่น</t>
  </si>
  <si>
    <t>เงินให้กู้ยืมระยะสั้นแก่กิจการอื่น</t>
  </si>
  <si>
    <t>อสังหาริมทรัพย์พัฒนาเพื่อขาย</t>
  </si>
  <si>
    <t>สินค้าคงเหลือ</t>
  </si>
  <si>
    <t>สินทรัพย์ทางการเงินหมุนเวียนอื่น</t>
  </si>
  <si>
    <t>รวมสินทรัพย์หมุนเวียน</t>
  </si>
  <si>
    <t>สินทรัพย์ไม่หมุนเวียน</t>
  </si>
  <si>
    <t>สินทรัพย์ทางการเงินไม่หมุนเวียนอื่น</t>
  </si>
  <si>
    <t>เงินลงทุนในบริษัทย่อย</t>
  </si>
  <si>
    <t>ลูกหนี้ตามสัญญาเช่า</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</si>
  <si>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</si>
  <si>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</si>
  <si>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</si>
  <si>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</si>
  <si>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</si>
  <si>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</si>
  <si>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เงินกู้ยืมระยะสั้นจากสถาบันการเงิน</t>
  </si>
  <si>
    <t>เจ้าหนี้การค้าและเจ้าหนี้หมุนเวียนอื่น</t>
  </si>
  <si>
    <t>ส่วนของหุ้นกู้ระยะยาวที่ถึงกำหนดชำระภายในหนึ่งปี</t>
  </si>
  <si>
    <t>ส่วนของหนี้สินตามสัญญาเช่าที่ถึงกำหนดชำระภายในหนึ่งปี</t>
  </si>
  <si>
    <t>รวมหนี้สินหมุนเวียน</t>
  </si>
  <si>
    <t>หนี้สินไม่หมุนเวียน</t>
  </si>
  <si>
    <t>หนี้สินตามสัญญาเช่า</t>
  </si>
  <si>
    <t>ประมาณการหนี้สินไม่หมุนเวียนสำหรับผลประโยชน์พนักงาน</t>
  </si>
  <si>
    <t>หนี้สินไม่หมุนเวียนอื่น</t>
  </si>
  <si>
    <t>รวมหนี้สินไม่หมุนเวียน</t>
  </si>
  <si>
    <t>รวมหนี้สิน</t>
  </si>
  <si>
    <t>ส่วนของผู้ถือหุ้น</t>
  </si>
  <si>
    <t>ทุนเรือนหุ้น</t>
  </si>
  <si>
    <t>ทุนจดทะเบียน</t>
  </si>
  <si>
    <t>(หุ้นสามัญจำนวน 691,710,880 หุ้น มูลค่า 5 บาทต่อหุ้น)</t>
  </si>
  <si>
    <t>ทุนที่ออกและชำระแล้ว</t>
  </si>
  <si>
    <t>ส่วนเกินมูลค่าหุ้นสามัญ</t>
  </si>
  <si>
    <t xml:space="preserve">จัดสรรแล้ว </t>
  </si>
  <si>
    <t>ทุนสำรองตามกฎหมาย</t>
  </si>
  <si>
    <t>ยังไม่ได้จัดสรร</t>
  </si>
  <si>
    <t>องค์ประกอบอื่นของส่วนของผู้ถือหุ้น</t>
  </si>
  <si>
    <t>รวมส่วนของผู้ถือหุ้น</t>
  </si>
  <si>
    <t>รวมหนี้สินและส่วนของผู้ถือหุ้น</t>
  </si>
  <si>
    <t>งบกำไรขาดทุนเบ็ดเสร็จ (ไม่ได้ตรวจสอบ)</t>
  </si>
  <si>
    <t>สำหรับงวดสามเดือนสิ้นสุด</t>
  </si>
  <si>
    <t>รายได้</t>
  </si>
  <si>
    <t>รายได้จากการให้บริการด้านสุขภาพ</t>
  </si>
  <si>
    <t xml:space="preserve">รายได้อื่น </t>
  </si>
  <si>
    <t>รวมรายได้</t>
  </si>
  <si>
    <t>ค่าใช้จ่าย</t>
  </si>
  <si>
    <t>ต้นทุนการให้บริการด้านสุขภาพ</t>
  </si>
  <si>
    <t>ต้นทุนในการจัดจำหน่าย</t>
  </si>
  <si>
    <t>ค่าใช้จ่ายในการบริการและบริหาร</t>
  </si>
  <si>
    <t>รวมค่าใช้จ่าย</t>
  </si>
  <si>
    <t>ต้นทุนทางการเงิน</t>
  </si>
  <si>
    <t>กำไรขาดทุนเบ็ดเสร็จอื่น</t>
  </si>
  <si>
    <t>รายการที่อาจถูกจัดประเภทใหม่ไว้ในกำไรหรือขาดทุนในภายหลัง</t>
  </si>
  <si>
    <t>ผลต่างของอัตราแลกเปลี่ยนจากการแปลงค่างบการเงิน</t>
  </si>
  <si>
    <t>รวมรายการที่อาจถูกจัดประเภทใหม่ไว้ในกำไรหรือขาดทุนในภายหลัง</t>
  </si>
  <si>
    <t>รายการที่จะไม่ถูกจัดประเภทใหม่ไว้ในกำไรหรือขาดทุนในภายหลัง</t>
  </si>
  <si>
    <t>รวมรายการที่จะไม่ถูกจัดประเภทใหม่ไว้ในกำไรหรือขาดทุนในภายหลัง</t>
  </si>
  <si>
    <t>กำไรขาดทุนเบ็ดเสร็จรวมสำหรับงวด</t>
  </si>
  <si>
    <t xml:space="preserve">    ส่วนที่เป็นของบริษัทใหญ่</t>
  </si>
  <si>
    <t xml:space="preserve">    ส่วนที่เป็นของส่วนได้เสียที่ไม่มีอำนาจควบคุม</t>
  </si>
  <si>
    <t>การแบ่งปันกำไรขาดทุนเบ็ดเสร็จรวม</t>
  </si>
  <si>
    <t>กำไรสะสม</t>
  </si>
  <si>
    <t>รวม</t>
  </si>
  <si>
    <t>ส่วนของ</t>
  </si>
  <si>
    <t>ส่วนได้เสีย</t>
  </si>
  <si>
    <t>ส่วนเกิน</t>
  </si>
  <si>
    <t>ของบริษัทร่วม</t>
  </si>
  <si>
    <t>ที่ไม่มี</t>
  </si>
  <si>
    <t>ทุนที่ออกและ</t>
  </si>
  <si>
    <t>มูลค่า</t>
  </si>
  <si>
    <t>ทุนสำรอง</t>
  </si>
  <si>
    <t>การลงทุน</t>
  </si>
  <si>
    <t>อำนาจ</t>
  </si>
  <si>
    <t>ชำระแล้ว</t>
  </si>
  <si>
    <t>หุ้นสามัญ</t>
  </si>
  <si>
    <t>ตามกฎหมาย</t>
  </si>
  <si>
    <t>ในบริษัทร่วม</t>
  </si>
  <si>
    <t>งบการเงิน</t>
  </si>
  <si>
    <t>ที่ใช้วิธีส่วนได้เสีย</t>
  </si>
  <si>
    <t>บริษัทใหญ่</t>
  </si>
  <si>
    <t>ควบคุม</t>
  </si>
  <si>
    <t>รายการกับผู้ถือหุ้นที่บันทึกโดยตรงเข้าส่วนของผู้ถือหุ้น</t>
  </si>
  <si>
    <t>รวมรายการกับผู้ถือหุ้นที่บันทึกโดยตรงเข้าส่วนของผู้ถือหุ้น</t>
  </si>
  <si>
    <t>กำไรขาดทุนเบ็ดเสร็จสำหรับงวด</t>
  </si>
  <si>
    <t xml:space="preserve">    กำไรสำหรับงวด</t>
  </si>
  <si>
    <t xml:space="preserve">    กำไรขาดทุนเบ็ดเสร็จอื่น</t>
  </si>
  <si>
    <t xml:space="preserve">    การเปลี่ยนแปลงในส่วนได้เสียในบริษัทย่อย </t>
  </si>
  <si>
    <t xml:space="preserve">    รวมการเปลี่ยนแปลงในส่วนได้เสียในบริษัทย่อย</t>
  </si>
  <si>
    <t>งบกระแสเงินสด (ไม่ได้ตรวจสอบ)</t>
  </si>
  <si>
    <t>กระแสเงินสดจากกิจกรรมดำเนินงาน</t>
  </si>
  <si>
    <r>
      <t>ค่าเสื่อมราคา</t>
    </r>
    <r>
      <rPr>
        <sz val="15"/>
        <rFont val="AngsanaUPC"/>
        <family val="1"/>
      </rPr>
      <t>และค่าตัดจำหน่าย</t>
    </r>
  </si>
  <si>
    <t>รายได้เงินปันผล</t>
  </si>
  <si>
    <t>รายได้ดอกเบี้ย</t>
  </si>
  <si>
    <t>การเปลี่ยนแปลงในสินทรัพย์และหนี้สินดำเนินงาน</t>
  </si>
  <si>
    <t>ดอกเบี้ยรับ</t>
  </si>
  <si>
    <t>ดอกเบี้ยจ่าย</t>
  </si>
  <si>
    <t>ภาษีเงินได้จ่ายออก</t>
  </si>
  <si>
    <t xml:space="preserve">กระแสเงินสดจากกิจกรรมลงทุน </t>
  </si>
  <si>
    <t>เงินสดจ่ายเพื่อซื้ออสังหาริมทรัพย์เพื่อการลงทุน</t>
  </si>
  <si>
    <t>เงินสดจ่ายเพื่อซื้ออุปกรณ์และสินทรัพย์ไม่มีตัวตน</t>
  </si>
  <si>
    <t>เงินปันผลรับ</t>
  </si>
  <si>
    <t xml:space="preserve">กระแสเงินสดจากกิจกรรมจัดหาเงิน </t>
  </si>
  <si>
    <t>เงินสดจ่ายเพื่อชำระเงินกู้ยืมระยะยาวจากสถาบันการเงิน</t>
  </si>
  <si>
    <t>เงินสดรับจากเงินกู้ยืมระยะยาวจากสถาบันการเงิน</t>
  </si>
  <si>
    <t>เงินสดจ่ายเพื่อชำระหุ้นกู้ระยะยาว</t>
  </si>
  <si>
    <t>เงินสดจ่ายชำระหนี้สินตามสัญญาเช่า</t>
  </si>
  <si>
    <t>ก่อนผลกระทบของอัตราแลกเปลี่ยน</t>
  </si>
  <si>
    <t>เงินสดและรายการเทียบเท่าเงินสด ณ วันที่ 1 มกราคม</t>
  </si>
  <si>
    <t>รายการที่ไม่ใช่เงินสด</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</si>
  <si>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</si>
  <si>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</si>
  <si>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</si>
  <si>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</si>
  <si>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</si>
  <si>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</si>
  <si>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</si>
  <si>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</si>
  <si>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(หุ้นสามัญจำนวน 500,651,065 หุ้น มูลค่า 5 บาทต่อหุ้น)</t>
  </si>
  <si>
    <t>เงินมัดจำและเงินรับล่วงหน้าจากลูกค้า</t>
  </si>
  <si>
    <t>เจ้าหนี้สัญญาโอนสิทธิในการรับรายรับ</t>
  </si>
  <si>
    <t>เงินสดรับจากเงินกู้ยืมระยะสั้นจากสถาบันการเงิน</t>
  </si>
  <si>
    <t xml:space="preserve">งบฐานะการเงิน  </t>
  </si>
  <si>
    <t>งบการเปลี่ยนแปลงส่วนของผู้ถือหุ้น (ไม่ได้ตรวจสอบ)</t>
  </si>
  <si>
    <t>สินทรัพย์ที่เกิดจากสัญญา - หมุนเวียน</t>
  </si>
  <si>
    <t>เงินกู้ยืมระยะสั้นจากบุคคลและกิจการอื่น</t>
  </si>
  <si>
    <t xml:space="preserve">    ขาดทุนสำหรับงวด</t>
  </si>
  <si>
    <t>ยอดคงเหลือ ณ วันที่ 1 มกราคม 2567</t>
  </si>
  <si>
    <t>(ขาดทุน) กำไรสำหรับงวด</t>
  </si>
  <si>
    <t xml:space="preserve">เงินให้กู้ยืมระยะสั้นแก่กิจการที่เกี่ยวข้องกัน </t>
  </si>
  <si>
    <t>ค่าใช้จ่ายภาษีเงินได้</t>
  </si>
  <si>
    <t>เบ็ดเสร็จอื่น</t>
  </si>
  <si>
    <t>ส่วนแบ่งกำไรขาดทุน</t>
  </si>
  <si>
    <t>ขาดทุนจากการตัดจำหน่ายสินทรัพย์สิทธิการใช้</t>
  </si>
  <si>
    <t>กระแสเงินสดสุทธิได้มาจาก (ใช้ไปใน) การดำเนินงาน</t>
  </si>
  <si>
    <t xml:space="preserve">กระแสเงินสดสุทธิได้มาจาก (ใช้ไปใน) กิจกรรมดำเนินงาน </t>
  </si>
  <si>
    <t>(ขาดทุน) กำไรก่อนภาษีเงินได้</t>
  </si>
  <si>
    <t>(ขาดทุน) กำไรจากกิจกรรมดำเนินงาน</t>
  </si>
  <si>
    <r>
      <t xml:space="preserve">(ขาดทุน) กำไรต่อหุ้นขั้นพื้นฐาน </t>
    </r>
    <r>
      <rPr>
        <b/>
        <i/>
        <sz val="15"/>
        <color theme="1"/>
        <rFont val="Angsana New"/>
        <family val="1"/>
      </rPr>
      <t>(บาท)</t>
    </r>
  </si>
  <si>
    <t>เงินสดรับจากหุ้นกู้ระยะยาว</t>
  </si>
  <si>
    <t>ค่าใช้จ่ายอื่น</t>
  </si>
  <si>
    <t xml:space="preserve">    การได้มาซึ่งส่วนได้เสียที่ไม่มีอำนาจควบคุมโดยอำนาจ</t>
  </si>
  <si>
    <t>เจ้าหนี้จากการซื้ออสังหาริมทรัพย์เพื่อการลงทุน</t>
  </si>
  <si>
    <t>เงินสดรับจากเงินกู้ยืมระยะสั้นจากบุคคลและกิจการอื่น</t>
  </si>
  <si>
    <t>เงินทดรองจ่ายแก่กิจการที่เกี่ยวข้องกัน</t>
  </si>
  <si>
    <t>สินทรัพย์ไม่หมุนเวียนที่ถือไว้เพื่อขาย</t>
  </si>
  <si>
    <t>เงินลงทุนในบริษัทร่วม</t>
  </si>
  <si>
    <t>สินทรัพย์ไม่มีตัวตน</t>
  </si>
  <si>
    <t>เงินทดรองจ่ายจากบุคคลและกิจการที่เกี่ยวข้องกัน</t>
  </si>
  <si>
    <t>ประมาณการหนี้สินหมุนเวียนสำหรับผลประโยชน์พนักงาน</t>
  </si>
  <si>
    <t>การดำเนินงานต่อเนื่อง</t>
  </si>
  <si>
    <t>รายได้จากการลงทุน</t>
  </si>
  <si>
    <t>รายได้จากกิจการที่เกี่ยวข้องกัน</t>
  </si>
  <si>
    <t>กำไรสุทธิจากเงินลงทุน</t>
  </si>
  <si>
    <t>(ขาดทุน) กำไรสำหรับงวดจากการดำเนินงานต่อเนื่อง</t>
  </si>
  <si>
    <t>การดำเนินงานที่ยกเลิก</t>
  </si>
  <si>
    <t xml:space="preserve">    การดำเนินงานต่อเนื่อง</t>
  </si>
  <si>
    <t xml:space="preserve">    การดำเนินงานที่ยกเลิก</t>
  </si>
  <si>
    <t>ยอดคงเหลือ ณ วันที่ 1 มกราคม 2568</t>
  </si>
  <si>
    <t>สำรอง</t>
  </si>
  <si>
    <t>การเปลี่ยนแปลง</t>
  </si>
  <si>
    <t>ในมูลค่า</t>
  </si>
  <si>
    <t>ยุติธรรม</t>
  </si>
  <si>
    <t>การแปลงค่า</t>
  </si>
  <si>
    <t>องค์ประกอบอื่น</t>
  </si>
  <si>
    <t xml:space="preserve">ผู้ถือหุ้น
</t>
  </si>
  <si>
    <t>ของส่วนของ</t>
  </si>
  <si>
    <t>ในมูลค่ายุติธรรม</t>
  </si>
  <si>
    <t xml:space="preserve">    มูลค่ายุติธรรมผ่านกำไรขาดทุนเบ็ดเสร็จอื่น</t>
  </si>
  <si>
    <t xml:space="preserve">กำไร (ขาดทุน) สะสม </t>
  </si>
  <si>
    <t>(ขาดทุนสะสม) ยังไม่ได้จัดสรร</t>
  </si>
  <si>
    <t>(ปรับปรุงใหม่)</t>
  </si>
  <si>
    <t>กำไร (ขาดทุน) สะสม</t>
  </si>
  <si>
    <t>(ขาดทุนสะสม)</t>
  </si>
  <si>
    <t>4, 10</t>
  </si>
  <si>
    <t>(ขาดทุน) กำไรจากเงินลงทุนในตราสารทุนที่กำหนดให้วัดมูลค่าด้วย</t>
  </si>
  <si>
    <t>โอนไปกำไรสะสม</t>
  </si>
  <si>
    <t>เงินสดรับจากเงินกู้ยืมระยะสั้นจากกิจการที่เกี่ยวข้องกัน</t>
  </si>
  <si>
    <t>กระแสเงินสดสุทธิ (ใช้ไปใน) ได้มาจากกิจกรรมจัดหาเงิน</t>
  </si>
  <si>
    <t>กำไรขาดทุนเบ็ดเสร็จอื่นสำหรับงวด</t>
  </si>
  <si>
    <t>2, 7</t>
  </si>
  <si>
    <t>ส่วนแบ่งกำไรขาดทุนเบ็ดเสร็จอื่นของบริษัทร่วมที่ใช้วิธีส่วนได้เสีย</t>
  </si>
  <si>
    <t xml:space="preserve">การแบ่งปัน (ขาดทุน) กำไร </t>
  </si>
  <si>
    <t>ปรับรายการที่กระทบ (ขาดทุน) กำไรเป็นเงินสดรับ (จ่าย)</t>
  </si>
  <si>
    <t>ค่าใช้จ่ายภาษีเงินได้จากการดำเนินงานที่ยกเลิก</t>
  </si>
  <si>
    <t>เงินฝากธนาคารที่มีภาระค้ำประกันเพิ่มขึ้น</t>
  </si>
  <si>
    <t>สินทรัพย์สิทธิการใช้และอุปกรณ์</t>
  </si>
  <si>
    <t>โอนอสังหาริมทรัพย์เพื่อการลงทุนไปเป็นอาคารและอุปกรณ์</t>
  </si>
  <si>
    <t>เจ้าหนี้จากการซื้ออุปกรณ์และสินทรัพย์ไม่มีตัวตน</t>
  </si>
  <si>
    <t>กำไรขาดทุนเบ็ดเสร็จอื่นสำหรับงวดจากการดำเนินงานที่ยกเลิก</t>
  </si>
  <si>
    <t>การตัดรายการขาลงกับบริษัทร่วม</t>
  </si>
  <si>
    <t>ส่วนแบ่งขาดทุน (กำไร) ของบริษัทร่วมที่ใช้วิธีส่วนได้เสีย</t>
  </si>
  <si>
    <t>เงินให้กู้ยืมระยะสั้นแก่กิจการที่เกี่ยวข้องกันเพิ่มขึ้น</t>
  </si>
  <si>
    <t>เงินกู้ยืมระยะสั้นจากสถาบันการเงินเพิ่มขึ้น</t>
  </si>
  <si>
    <t>30 มิถุนายน</t>
  </si>
  <si>
    <t>สำหรับงวดหกเดือนสิ้นสุด</t>
  </si>
  <si>
    <t>วันที่ 30 มิถุนายน</t>
  </si>
  <si>
    <t>กำไรจากการจำหน่ายเงินลงทุนในบริษัทร่วม</t>
  </si>
  <si>
    <t>สำหรับงวดหกเดือนสิ้นสุดวันที่ 30 มิถุนายน 2567</t>
  </si>
  <si>
    <t>ยอดคงเหลือ ณ วันที่ 30 มิถุนายน 2567</t>
  </si>
  <si>
    <t>สำหรับงวดหกเดือนสิ้นสุดวันที่ 30 มิถุนายน 2568</t>
  </si>
  <si>
    <t>ยอดคงเหลือ ณ วันที่ 30 มิถุนายน 2568</t>
  </si>
  <si>
    <t>ที่ดินเพื่อการพัฒนา</t>
  </si>
  <si>
    <t>ประมาณการหนี้สินจากการรับประกันการเช่า</t>
  </si>
  <si>
    <t>เงินสดรับคืนเงินลงทุนจากการลดทุนในบริษัทร่วม</t>
  </si>
  <si>
    <t>เงินสดรับจากการจำหน่ายเงินลงทุนในบริษัทร่วม</t>
  </si>
  <si>
    <t>เงินสดรับจากการจำหน่ายอุปกรณ์</t>
  </si>
  <si>
    <t>เงินสดจ่ายเพื่อชำระเงินกู้ยืมระยะสั้นจากบุคคลและกิจการอื่น</t>
  </si>
  <si>
    <t>การเพิ่มขึ้นของเงินลงทุนจากการรวมธุรกิจภายใต้</t>
  </si>
  <si>
    <t xml:space="preserve">    การควบคุมเดียวกัน</t>
  </si>
  <si>
    <t>การลดลงของเงินลงทุนจากการรวมธุรกิจภายใต้</t>
  </si>
  <si>
    <t>เงินมัดจำตามสัญญาซื้อเงินลงทุน</t>
  </si>
  <si>
    <t xml:space="preserve">        ควบคุมไม่เปลี่ยนแปลง</t>
  </si>
  <si>
    <t>กระแสเงินสดจากกิจกรรมดำเนินงาน (ต่อ)</t>
  </si>
  <si>
    <t>เงินสดและรายการเทียบเท่าเงินสด ณ วันที่ 30 มิถุนายน</t>
  </si>
  <si>
    <t>Check</t>
  </si>
  <si>
    <t>รายได้ค่าบริการค้างรับจากกิจการที่เกี่ยวข้องกัน</t>
  </si>
  <si>
    <t>ขาดทุนจากกิจกรรมดำเนินงาน</t>
  </si>
  <si>
    <t>ขาดทุนก่อนภาษีเงินได้</t>
  </si>
  <si>
    <t>ขาดทุนสำหรับงวดจากการดำเนินงานต่อเนื่อง</t>
  </si>
  <si>
    <t>ขาดทุนสำหรับงวด</t>
  </si>
  <si>
    <t>การแบ่งปันขาดทุน</t>
  </si>
  <si>
    <r>
      <t xml:space="preserve">ขาดทุนต่อหุ้นขั้นพื้นฐาน </t>
    </r>
    <r>
      <rPr>
        <b/>
        <i/>
        <sz val="15"/>
        <color theme="1"/>
        <rFont val="Angsana New"/>
        <family val="1"/>
      </rPr>
      <t>(บาท)</t>
    </r>
  </si>
  <si>
    <t>2, 4</t>
  </si>
  <si>
    <t>เงินสดจ่ายเพื่อชำระเงินกู้ยืมระยะสั้นจากสถาบันการเงิน</t>
  </si>
  <si>
    <t>เงินกู้ยืมระยะสั้นจากบุคคลและกิจการที่เกี่ยวข้องกัน</t>
  </si>
  <si>
    <t>ส่วนแบ่งขาดทุนของบริษัทร่วมที่ใช้วิธีส่วนได้เสีย</t>
  </si>
  <si>
    <t>(กำไร) ขาดทุน สุทธิจากเงินลงทุน</t>
  </si>
  <si>
    <t>ผลขาดทุนด้านเครดิตที่คาดว่าจะเกิดขึ้น</t>
  </si>
  <si>
    <t>กำไรจากเงินลงทุนในตราสารทุนที่กำหนดให้วัดมูลค่าด้วย</t>
  </si>
  <si>
    <t>กระแสเงินสดสุทธิได้มาจาก (ใช้ไปใน) กิจกรรมลงทุน</t>
  </si>
  <si>
    <t>เงินสดและรายการเทียบเท่าเงินสดเพิ่มขึ้น (ลดลง) สุทธิ</t>
  </si>
  <si>
    <t>เงินทดรองจ่ายจากกิจการที่เกี่ยวข้องกันลดลง</t>
  </si>
  <si>
    <t>ขาดทุนจากการด้อยค่าเงินลงทุนในบริษัทย่อย</t>
  </si>
  <si>
    <t>ขาดทุนจากการจำหน่ายและตัดจำหน่ายเงินลงทุนในบริษัทร่วม</t>
  </si>
  <si>
    <t>เงินสดจ่ายเพื่อชำระเงินเงินกู้ยืมระยะสั้นจากกิจการที่เกี่ยวข้องกัน</t>
  </si>
  <si>
    <t>เงินกู้ยืมระยะสั้นจากบุคคลและกิจการอื่นลดลงจากการหักกลบ</t>
  </si>
  <si>
    <t>การลดสัดส่วน</t>
  </si>
  <si>
    <t>กำไรจาก</t>
  </si>
  <si>
    <t xml:space="preserve">    ผลกระทบจากการดำเนินงานที่ยกเลิก</t>
  </si>
  <si>
    <t>ประมาณการหนี้สินไม่หมุนเวียนสำหรับผลประโยชน์พนักงานจ่าย</t>
  </si>
  <si>
    <t>ขาดทุน (กำไร) จากการจำหน่ายและตัดจำหน่ายเงินลงทุนในบริษัทร่วม</t>
  </si>
  <si>
    <t>5, 9</t>
  </si>
  <si>
    <t>เงินสดรับจากการจำหน่ายสินทรัพย์ทางการเงินหมุนเวียนอื่น</t>
  </si>
  <si>
    <t>เงินสดจ่ายเพื่อซื้อสินทรัพย์ทางการเงินหมุนเวียนอื่น</t>
  </si>
  <si>
    <t>เงินสดรับจากการจำหน่ายสินทรัพย์ทางการเงินไม่หมุนเวียนอื่น</t>
  </si>
  <si>
    <t>เงินสดจ่ายเพื่อซื้อสินทรัพย์ทางการเงินไม่หมุนเวียนอื่น</t>
  </si>
  <si>
    <t>เงินลงทุนในบริษัทร่วมลดลง</t>
  </si>
  <si>
    <t>โอนเงินกู้ยืมระยะสั้นจากบุคคลที่เกี่ยวข้องกันเป็นเจ้าหนี้หมุนเวียนอื่น</t>
  </si>
  <si>
    <t>สินทรัพย์ทางการเงินเพิ่มขึ้นจากการปรับมูลค่ายุติธรรม</t>
  </si>
  <si>
    <t>รับโอนสินทรัพย์ทางการเงินจากบริษัทย่อย</t>
  </si>
  <si>
    <t xml:space="preserve">    กับสินทรัพย์ทางการเงิน</t>
  </si>
  <si>
    <t>ขาดทุนสำหรับงวดจากการดำเนินงานที่ยกเลิก - สุทธิจากภาษี</t>
  </si>
  <si>
    <t>ขาดทุนจากการจำหน่ายอุปกรณ์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</si>
</sst>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1" formatCode="_(* #,##0_);_(* \(#,##0\);_(* &quot;-&quot;_);_(@_)"/>
    <numFmt numFmtId="43" formatCode="_(* #,##0.00_);_(* \(#,##0.00\);_(* &quot;-&quot;??_);_(@_)"/>
    <numFmt numFmtId="164" formatCode="_(* #,##0_);_(* \(#,##0\);_(* &quot;-&quot;??_);_(@_)"/>
    <numFmt numFmtId="165" formatCode="\-"/>
    <numFmt numFmtId="166" formatCode="_(* #,##0.000_);_(* \(#,##0.000\);_(* &quot;-&quot;???_);_(@_)"/>
    <numFmt numFmtId="167" formatCode="_(* #,##0_);_(* \(#,##0\);_(* &quot;-&quot;???_);_(@_)"/>
    <numFmt numFmtId="168" formatCode="#,##0;\(#,##0\)"/>
    <numFmt numFmtId="169" formatCode="_ * #,##0.00_ ;_ * \-#,##0.00_ ;_ * &quot;-&quot;??_ ;_ @_ "/>
    <numFmt numFmtId="170" formatCode="* \(#,##0\);* #,##0_);&quot;-&quot;??_);@"/>
    <numFmt numFmtId="171" formatCode="* #,##0_);* \(#,##0\);&quot;-&quot;??_);@"/>
    <numFmt numFmtId="172" formatCode="0.0000%"/>
  </numFmts>
  <fonts count="40">
    <font>
      <sz val="14"/>
      <name val="AngsanaUPC"/>
    </font>
    <font>
      <sz val="14"/>
      <name val="Angsana New"/>
      <family val="1"/>
    </font>
    <font>
      <b/>
      <sz val="14"/>
      <name val="Angsana New"/>
      <family val="1"/>
    </font>
    <font>
      <sz val="14"/>
      <name val="AngsanaUPC"/>
      <family val="1"/>
    </font>
    <font>
      <sz val="10"/>
      <name val="Arial"/>
      <family val="2"/>
    </font>
    <font>
      <sz val="8"/>
      <name val="AngsanaUPC"/>
      <family val="1"/>
    </font>
    <font>
      <sz val="10"/>
      <name val="ApFont"/>
    </font>
    <font>
      <sz val="14"/>
      <name val="Angsana New"/>
      <family val="1"/>
      <charset val="222"/>
    </font>
    <font>
      <sz val="10"/>
      <name val="Times New Roman"/>
      <family val="1"/>
    </font>
    <font>
      <sz val="7"/>
      <name val="Small Fonts"/>
      <family val="2"/>
    </font>
    <font>
      <b/>
      <sz val="17"/>
      <name val="Angsana New"/>
      <family val="1"/>
    </font>
    <font>
      <b/>
      <sz val="14"/>
      <name val="AngsanaUPC"/>
      <family val="1"/>
    </font>
    <font>
      <i/>
      <sz val="14"/>
      <name val="Angsana New"/>
      <family val="1"/>
    </font>
    <font>
      <b/>
      <sz val="16"/>
      <name val="Angsana New"/>
      <family val="1"/>
    </font>
    <font>
      <sz val="16"/>
      <name val="Angsana New"/>
      <family val="1"/>
    </font>
    <font>
      <b/>
      <sz val="15"/>
      <name val="Angsana New"/>
      <family val="1"/>
    </font>
    <font>
      <sz val="15"/>
      <name val="Angsana New"/>
      <family val="1"/>
    </font>
    <font>
      <i/>
      <sz val="15"/>
      <name val="Angsana New"/>
      <family val="1"/>
    </font>
    <font>
      <b/>
      <i/>
      <sz val="15"/>
      <name val="Angsana New"/>
      <family val="1"/>
    </font>
    <font>
      <b/>
      <i/>
      <sz val="14"/>
      <name val="Angsana New"/>
      <family val="1"/>
    </font>
    <font>
      <b/>
      <u/>
      <sz val="15"/>
      <name val="Angsana New"/>
      <family val="1"/>
    </font>
    <font>
      <sz val="16"/>
      <name val="Arial"/>
      <family val="2"/>
    </font>
    <font>
      <sz val="15"/>
      <name val="Arial"/>
      <family val="2"/>
    </font>
    <font>
      <sz val="11"/>
      <color theme="1"/>
      <name val="Calibri"/>
      <family val="2"/>
      <scheme val="minor"/>
    </font>
    <font>
      <sz val="11"/>
      <color theme="1"/>
      <name val="Calibri"/>
      <family val="2"/>
      <charset val="222"/>
      <scheme val="minor"/>
    </font>
    <font>
      <sz val="14"/>
      <color theme="1"/>
      <name val="Angsana New"/>
      <family val="1"/>
    </font>
    <font>
      <sz val="15"/>
      <color theme="1"/>
      <name val="Angsana New"/>
      <family val="1"/>
    </font>
    <font>
      <sz val="16"/>
      <color theme="1"/>
      <name val="Angsana New"/>
      <family val="1"/>
    </font>
    <font>
      <b/>
      <sz val="15"/>
      <color theme="1"/>
      <name val="Angsana New"/>
      <family val="1"/>
    </font>
    <font>
      <sz val="15"/>
      <color theme="0"/>
      <name val="Angsana New"/>
      <family val="1"/>
    </font>
    <font>
      <i/>
      <sz val="15"/>
      <color theme="1"/>
      <name val="Angsana New"/>
      <family val="1"/>
    </font>
    <font>
      <b/>
      <i/>
      <sz val="15"/>
      <color theme="1"/>
      <name val="Angsana New"/>
      <family val="1"/>
    </font>
    <font>
      <i/>
      <sz val="14"/>
      <color theme="1"/>
      <name val="Angsana New"/>
      <family val="1"/>
    </font>
    <font>
      <b/>
      <sz val="16"/>
      <color theme="1"/>
      <name val="Angsana New"/>
      <family val="1"/>
    </font>
    <font>
      <sz val="14"/>
      <name val="AngsanaUPC"/>
      <family val="1"/>
    </font>
    <font>
      <sz val="15"/>
      <name val="AngsanaUPC"/>
      <family val="1"/>
    </font>
    <font>
      <b/>
      <sz val="16"/>
      <color theme="0"/>
      <name val="Angsana New"/>
      <family val="1"/>
    </font>
    <font>
      <b/>
      <sz val="15"/>
      <color theme="0"/>
      <name val="Angsana New"/>
      <family val="1"/>
    </font>
    <font>
      <sz val="14"/>
      <color theme="0"/>
      <name val="Angsana New"/>
      <family val="1"/>
    </font>
    <font>
      <sz val="14"/>
      <color rgb="FF0033CC"/>
      <name val="Angsana New"/>
      <family val="1"/>
    </font>
  </fonts>
  <fills count="2">
    <fill>
      <patternFill patternType="none"/>
    </fill>
    <fill>
      <patternFill patternType="gray125"/>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41">
    <xf numFmtId="0" fontId="0" fillId="0" borderId="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 fontId="6" fillId="0" borderId="0" applyFont="0" applyFill="0" applyBorder="0" applyAlignment="0" applyProtection="0"/>
    <xf numFmtId="43" fontId="4" fillId="0" borderId="0" applyFont="0" applyFill="0" applyBorder="0" applyAlignment="0" applyProtection="0"/>
    <xf numFmtId="169" fontId="8" fillId="0" borderId="0" applyFont="0" applyFill="0" applyBorder="0" applyAlignment="0" applyProtection="0"/>
    <xf numFmtId="4" fontId="6" fillId="0" borderId="0" applyFont="0" applyFill="0" applyBorder="0" applyAlignment="0" applyProtection="0"/>
    <xf numFmtId="170" fontId="8" fillId="0" borderId="0" applyFill="0" applyBorder="0" applyProtection="0"/>
    <xf numFmtId="170" fontId="8" fillId="0" borderId="1" applyFill="0" applyProtection="0"/>
    <xf numFmtId="170" fontId="8" fillId="0" borderId="2" applyFill="0" applyProtection="0"/>
    <xf numFmtId="171" fontId="8" fillId="0" borderId="0" applyFill="0" applyBorder="0" applyProtection="0"/>
    <xf numFmtId="171" fontId="8" fillId="0" borderId="1" applyFill="0" applyProtection="0"/>
    <xf numFmtId="171" fontId="8" fillId="0" borderId="2" applyFill="0" applyProtection="0"/>
    <xf numFmtId="37" fontId="9" fillId="0" borderId="0"/>
    <xf numFmtId="0" fontId="3" fillId="0" borderId="0"/>
    <xf numFmtId="0" fontId="3" fillId="0" borderId="0"/>
    <xf numFmtId="0" fontId="7" fillId="0" borderId="0"/>
    <xf numFmtId="0" fontId="3" fillId="0" borderId="0"/>
    <xf numFmtId="0" fontId="3" fillId="0" borderId="0"/>
    <xf numFmtId="0" fontId="3" fillId="0" borderId="0"/>
    <xf numFmtId="0" fontId="4" fillId="0" borderId="0"/>
    <xf numFmtId="0" fontId="4" fillId="0" borderId="0"/>
    <xf numFmtId="0" fontId="23" fillId="0" borderId="0"/>
    <xf numFmtId="0" fontId="4"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9" fontId="34" fillId="0" borderId="0" applyFont="0" applyFill="0" applyBorder="0" applyAlignment="0" applyProtection="0"/>
    <xf numFmtId="0" fontId="16" fillId="0" borderId="0"/>
    <xf numFmtId="9" fontId="3" fillId="0" borderId="0" applyFont="0" applyFill="0" applyBorder="0" applyAlignment="0" applyProtection="0"/>
  </cellStyleXfs>
  <cellXfs count="278">
    <xf numFmtId="0" fontId="0" fillId="0" borderId="0" xfId="0"/>
    <xf numFmtId="0" fontId="1" fillId="0" borderId="0" xfId="22" applyFont="1" applyAlignment="1">
      <alignment vertical="center"/>
    </xf>
    <xf numFmtId="0" fontId="11"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1"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41" fontId="1" fillId="0" borderId="0" xfId="1" applyNumberFormat="1" applyFont="1" applyFill="1" applyBorder="1" applyAlignment="1">
      <alignment vertical="center"/>
    </xf>
    <xf numFmtId="41" fontId="1" fillId="0" borderId="0" xfId="1" applyNumberFormat="1" applyFont="1" applyFill="1" applyBorder="1" applyAlignment="1">
      <alignment horizontal="center" vertical="center"/>
    </xf>
    <xf numFmtId="164" fontId="1" fillId="0" borderId="0" xfId="1" applyNumberFormat="1" applyFont="1" applyFill="1" applyAlignment="1">
      <alignment vertical="center"/>
    </xf>
    <xf numFmtId="0" fontId="1" fillId="0" borderId="0" xfId="22" applyFont="1" applyAlignment="1">
      <alignment horizontal="center" vertical="center"/>
    </xf>
    <xf numFmtId="164" fontId="16" fillId="0" borderId="0" xfId="1" applyNumberFormat="1" applyFont="1" applyFill="1" applyAlignment="1">
      <alignment horizontal="right" vertical="center"/>
    </xf>
    <xf numFmtId="164" fontId="16" fillId="0" borderId="0" xfId="1" applyNumberFormat="1" applyFont="1" applyFill="1" applyBorder="1" applyAlignment="1">
      <alignment horizontal="right" vertical="center"/>
    </xf>
    <xf numFmtId="165" fontId="16" fillId="0" borderId="0" xfId="1" applyNumberFormat="1" applyFont="1" applyFill="1" applyAlignment="1">
      <alignment horizontal="center" vertical="center"/>
    </xf>
    <xf numFmtId="164" fontId="16" fillId="0" borderId="0" xfId="1" applyNumberFormat="1" applyFont="1" applyFill="1" applyAlignment="1">
      <alignment vertical="center"/>
    </xf>
    <xf numFmtId="164" fontId="16" fillId="0" borderId="0" xfId="1" applyNumberFormat="1" applyFont="1" applyFill="1" applyBorder="1" applyAlignment="1">
      <alignment vertical="center"/>
    </xf>
    <xf numFmtId="0" fontId="17" fillId="0" borderId="0" xfId="22" applyFont="1" applyAlignment="1">
      <alignment horizontal="center" vertical="center"/>
    </xf>
    <xf numFmtId="164" fontId="16" fillId="0" borderId="0" xfId="1" applyNumberFormat="1" applyFont="1" applyFill="1" applyAlignment="1">
      <alignment horizontal="center" vertical="center"/>
    </xf>
    <xf numFmtId="0" fontId="16" fillId="0" borderId="0" xfId="22" applyFont="1" applyAlignment="1">
      <alignment horizontal="center" vertical="center"/>
    </xf>
    <xf numFmtId="164" fontId="16" fillId="0" borderId="6" xfId="1" applyNumberFormat="1" applyFont="1" applyFill="1" applyBorder="1" applyAlignment="1">
      <alignment vertical="center"/>
    </xf>
    <xf numFmtId="164" fontId="16" fillId="0" borderId="8" xfId="1" applyNumberFormat="1" applyFont="1" applyFill="1" applyBorder="1" applyAlignment="1">
      <alignment vertical="center"/>
    </xf>
    <xf numFmtId="164" fontId="16" fillId="0" borderId="0" xfId="1" applyNumberFormat="1" applyFont="1" applyFill="1" applyAlignment="1">
      <alignment horizontal="right" vertical="top"/>
    </xf>
    <xf numFmtId="41" fontId="26" fillId="0" borderId="0" xfId="1" applyNumberFormat="1" applyFont="1" applyFill="1" applyBorder="1" applyAlignment="1">
      <alignment vertical="center"/>
    </xf>
    <xf numFmtId="41" fontId="26" fillId="0" borderId="0" xfId="1" applyNumberFormat="1" applyFont="1" applyFill="1" applyAlignment="1">
      <alignment vertical="center"/>
    </xf>
    <xf numFmtId="164" fontId="26" fillId="0" borderId="0" xfId="1" applyNumberFormat="1" applyFont="1" applyFill="1" applyAlignment="1">
      <alignment vertical="center"/>
    </xf>
    <xf numFmtId="41" fontId="28" fillId="0" borderId="0" xfId="1" applyNumberFormat="1" applyFont="1" applyFill="1" applyBorder="1" applyAlignment="1">
      <alignment horizontal="center" vertical="center"/>
    </xf>
    <xf numFmtId="41" fontId="29" fillId="0" borderId="0" xfId="1" applyNumberFormat="1" applyFont="1" applyFill="1" applyBorder="1" applyAlignment="1">
      <alignment vertical="center"/>
    </xf>
    <xf numFmtId="38" fontId="1" fillId="0" borderId="0" xfId="22" applyNumberFormat="1" applyFont="1" applyAlignment="1">
      <alignment horizontal="center" vertical="center"/>
    </xf>
    <xf numFmtId="41" fontId="2" fillId="0" borderId="0" xfId="1" applyNumberFormat="1" applyFont="1" applyFill="1" applyBorder="1" applyAlignment="1">
      <alignment horizontal="center" vertical="center"/>
    </xf>
    <xf numFmtId="41" fontId="2" fillId="0" borderId="0" xfId="1" applyNumberFormat="1" applyFont="1" applyFill="1" applyBorder="1" applyAlignment="1">
      <alignment horizontal="right" vertical="center"/>
    </xf>
    <xf numFmtId="164" fontId="2" fillId="0" borderId="0" xfId="1" applyNumberFormat="1" applyFont="1" applyFill="1" applyAlignment="1">
      <alignment vertical="center"/>
    </xf>
    <xf numFmtId="0" fontId="16"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Continuous" vertical="center"/>
    </xf>
    <xf numFmtId="0" fontId="20" fillId="0" borderId="0" xfId="0" applyFont="1" applyAlignment="1">
      <alignment horizontal="center" vertical="center"/>
    </xf>
    <xf numFmtId="0" fontId="15" fillId="0" borderId="0" xfId="22" applyFont="1" applyAlignment="1">
      <alignment vertical="center"/>
    </xf>
    <xf numFmtId="41" fontId="16" fillId="0" borderId="0" xfId="1" applyNumberFormat="1" applyFont="1" applyFill="1" applyAlignment="1">
      <alignment vertical="center"/>
    </xf>
    <xf numFmtId="38" fontId="16" fillId="0" borderId="0" xfId="0" applyNumberFormat="1" applyFont="1" applyAlignment="1">
      <alignment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22" applyFont="1" applyAlignment="1">
      <alignment horizontal="center" wrapText="1"/>
    </xf>
    <xf numFmtId="38" fontId="16" fillId="0" borderId="0" xfId="0" applyNumberFormat="1" applyFont="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18" fillId="0" borderId="0" xfId="22" applyFont="1" applyAlignment="1">
      <alignment vertical="center"/>
    </xf>
    <xf numFmtId="41" fontId="17" fillId="0" borderId="0" xfId="1" applyNumberFormat="1" applyFont="1" applyFill="1" applyBorder="1" applyAlignment="1">
      <alignment horizontal="center" vertical="center"/>
    </xf>
    <xf numFmtId="164" fontId="15" fillId="0" borderId="0" xfId="1" applyNumberFormat="1" applyFont="1" applyFill="1" applyAlignment="1">
      <alignment vertical="center"/>
    </xf>
    <xf numFmtId="41" fontId="15" fillId="0" borderId="0" xfId="1" applyNumberFormat="1" applyFont="1" applyFill="1" applyBorder="1" applyAlignment="1">
      <alignment vertical="center"/>
    </xf>
    <xf numFmtId="41" fontId="15" fillId="0" borderId="0" xfId="1" applyNumberFormat="1" applyFont="1" applyFill="1" applyBorder="1" applyAlignment="1">
      <alignment horizontal="center" vertical="center"/>
    </xf>
    <xf numFmtId="41" fontId="15" fillId="0" borderId="0" xfId="1" applyNumberFormat="1" applyFont="1" applyFill="1" applyAlignment="1">
      <alignment vertical="center"/>
    </xf>
    <xf numFmtId="164" fontId="15" fillId="0" borderId="7" xfId="1" applyNumberFormat="1" applyFont="1" applyFill="1" applyBorder="1" applyAlignment="1">
      <alignment horizontal="right" vertical="center"/>
    </xf>
    <xf numFmtId="164" fontId="15" fillId="0" borderId="0" xfId="1" applyNumberFormat="1" applyFont="1" applyFill="1" applyAlignment="1">
      <alignment horizontal="right" vertical="center"/>
    </xf>
    <xf numFmtId="164" fontId="15" fillId="0" borderId="7" xfId="1" applyNumberFormat="1" applyFont="1" applyFill="1" applyBorder="1" applyAlignment="1">
      <alignment vertical="center"/>
    </xf>
    <xf numFmtId="164" fontId="15" fillId="0" borderId="0" xfId="1" applyNumberFormat="1" applyFont="1" applyFill="1" applyBorder="1" applyAlignment="1">
      <alignment vertical="center"/>
    </xf>
    <xf numFmtId="164" fontId="15" fillId="0" borderId="8" xfId="1" applyNumberFormat="1" applyFont="1" applyFill="1" applyBorder="1" applyAlignment="1">
      <alignment vertical="center"/>
    </xf>
    <xf numFmtId="164" fontId="15" fillId="0" borderId="7" xfId="1" applyNumberFormat="1" applyFont="1" applyFill="1" applyBorder="1" applyAlignment="1">
      <alignment horizontal="center" vertical="center"/>
    </xf>
    <xf numFmtId="164" fontId="15" fillId="0" borderId="0" xfId="1" applyNumberFormat="1" applyFont="1" applyFill="1" applyBorder="1" applyAlignment="1">
      <alignment horizontal="center" vertical="center"/>
    </xf>
    <xf numFmtId="164" fontId="15" fillId="0" borderId="6" xfId="1" applyNumberFormat="1" applyFont="1" applyFill="1" applyBorder="1" applyAlignment="1">
      <alignment horizontal="center" vertical="center"/>
    </xf>
    <xf numFmtId="166" fontId="1" fillId="0" borderId="0" xfId="1" applyNumberFormat="1" applyFont="1" applyFill="1" applyBorder="1" applyAlignment="1">
      <alignment horizontal="center" vertical="center"/>
    </xf>
    <xf numFmtId="166" fontId="1" fillId="0" borderId="0" xfId="1" applyNumberFormat="1" applyFont="1" applyFill="1" applyBorder="1" applyAlignment="1">
      <alignment horizontal="right" vertical="center"/>
    </xf>
    <xf numFmtId="167" fontId="1" fillId="0" borderId="0" xfId="1" applyNumberFormat="1" applyFont="1" applyFill="1" applyBorder="1" applyAlignment="1">
      <alignment horizontal="center" vertical="center"/>
    </xf>
    <xf numFmtId="0" fontId="1" fillId="0" borderId="0" xfId="0" applyFont="1" applyAlignment="1">
      <alignment horizontal="center"/>
    </xf>
    <xf numFmtId="0" fontId="1" fillId="0" borderId="0" xfId="0" applyFont="1"/>
    <xf numFmtId="2" fontId="1" fillId="0" borderId="0" xfId="0" applyNumberFormat="1" applyFont="1" applyAlignment="1">
      <alignment horizontal="center" wrapText="1"/>
    </xf>
    <xf numFmtId="38" fontId="16" fillId="0" borderId="0" xfId="22" applyNumberFormat="1" applyFont="1" applyAlignment="1">
      <alignment horizontal="center" vertical="center"/>
    </xf>
    <xf numFmtId="167" fontId="2" fillId="0" borderId="7" xfId="1" applyNumberFormat="1" applyFont="1" applyFill="1" applyBorder="1" applyAlignment="1">
      <alignment horizontal="center" vertical="center"/>
    </xf>
    <xf numFmtId="166" fontId="2" fillId="0" borderId="0" xfId="1" applyNumberFormat="1" applyFont="1" applyFill="1" applyBorder="1" applyAlignment="1">
      <alignment horizontal="right" vertical="center"/>
    </xf>
    <xf numFmtId="41" fontId="2" fillId="0" borderId="0" xfId="1" applyNumberFormat="1" applyFont="1" applyFill="1" applyBorder="1" applyAlignment="1">
      <alignment vertical="center"/>
    </xf>
    <xf numFmtId="167" fontId="28" fillId="0" borderId="0" xfId="1" applyNumberFormat="1" applyFont="1" applyFill="1" applyBorder="1" applyAlignment="1">
      <alignment horizontal="center" vertical="center"/>
    </xf>
    <xf numFmtId="164" fontId="15" fillId="0" borderId="2" xfId="1" applyNumberFormat="1" applyFont="1" applyFill="1" applyBorder="1" applyAlignment="1">
      <alignment vertical="center"/>
    </xf>
    <xf numFmtId="164" fontId="16" fillId="0" borderId="0" xfId="0" applyNumberFormat="1" applyFont="1" applyAlignment="1">
      <alignment vertical="center"/>
    </xf>
    <xf numFmtId="164" fontId="16" fillId="0" borderId="0" xfId="1" applyNumberFormat="1" applyFont="1" applyFill="1" applyAlignment="1">
      <alignment horizontal="left" vertical="center" indent="1"/>
    </xf>
    <xf numFmtId="43" fontId="17" fillId="0" borderId="0" xfId="1" applyFont="1" applyFill="1" applyAlignment="1">
      <alignment horizontal="center" vertical="center"/>
    </xf>
    <xf numFmtId="172" fontId="17" fillId="0" borderId="0" xfId="38" applyNumberFormat="1" applyFont="1" applyFill="1" applyAlignment="1">
      <alignment horizontal="center" vertical="center"/>
    </xf>
    <xf numFmtId="164" fontId="15" fillId="0" borderId="1" xfId="1" applyNumberFormat="1" applyFont="1" applyFill="1" applyBorder="1" applyAlignment="1">
      <alignment horizontal="center" vertical="center"/>
    </xf>
    <xf numFmtId="164" fontId="15" fillId="0" borderId="2" xfId="1" applyNumberFormat="1" applyFont="1" applyFill="1" applyBorder="1" applyAlignment="1">
      <alignment horizontal="center" vertical="center"/>
    </xf>
    <xf numFmtId="164" fontId="28" fillId="0" borderId="0" xfId="1" applyNumberFormat="1" applyFont="1" applyFill="1" applyBorder="1" applyAlignment="1">
      <alignment horizontal="right" vertical="center"/>
    </xf>
    <xf numFmtId="0" fontId="17" fillId="0" borderId="0" xfId="0" applyFont="1" applyAlignment="1">
      <alignment horizontal="center" vertical="center"/>
    </xf>
    <xf numFmtId="167" fontId="2" fillId="0" borderId="0" xfId="1" applyNumberFormat="1" applyFont="1" applyFill="1" applyBorder="1" applyAlignment="1">
      <alignment horizontal="center" vertical="center"/>
    </xf>
    <xf numFmtId="164" fontId="26" fillId="0" borderId="0" xfId="1" applyNumberFormat="1" applyFont="1" applyFill="1" applyBorder="1" applyAlignment="1">
      <alignment horizontal="right" vertical="center"/>
    </xf>
    <xf numFmtId="164" fontId="28" fillId="0" borderId="7" xfId="1" applyNumberFormat="1" applyFont="1" applyFill="1" applyBorder="1" applyAlignment="1">
      <alignment horizontal="center" vertical="center"/>
    </xf>
    <xf numFmtId="164" fontId="26" fillId="0" borderId="6" xfId="1" applyNumberFormat="1" applyFont="1" applyFill="1" applyBorder="1" applyAlignment="1">
      <alignment horizontal="right" vertical="center"/>
    </xf>
    <xf numFmtId="164" fontId="28" fillId="0" borderId="6" xfId="1" applyNumberFormat="1" applyFont="1" applyFill="1" applyBorder="1" applyAlignment="1">
      <alignment horizontal="center" vertical="center"/>
    </xf>
    <xf numFmtId="164" fontId="28" fillId="0" borderId="2" xfId="1" applyNumberFormat="1" applyFont="1" applyFill="1" applyBorder="1" applyAlignment="1">
      <alignment horizontal="center" vertical="center"/>
    </xf>
    <xf numFmtId="164" fontId="26" fillId="0" borderId="0" xfId="1" applyNumberFormat="1" applyFont="1" applyFill="1" applyBorder="1" applyAlignment="1">
      <alignment vertical="center"/>
    </xf>
    <xf numFmtId="164" fontId="26" fillId="0" borderId="6" xfId="1" applyNumberFormat="1" applyFont="1" applyFill="1" applyBorder="1" applyAlignment="1">
      <alignment vertical="center"/>
    </xf>
    <xf numFmtId="164" fontId="16" fillId="0" borderId="0" xfId="1" applyNumberFormat="1" applyFont="1" applyFill="1" applyBorder="1" applyAlignment="1">
      <alignment horizontal="center" vertical="center"/>
    </xf>
    <xf numFmtId="164" fontId="1" fillId="0" borderId="0" xfId="1" applyNumberFormat="1" applyFont="1" applyFill="1" applyBorder="1" applyAlignment="1">
      <alignment vertical="center"/>
    </xf>
    <xf numFmtId="167" fontId="2" fillId="0" borderId="6" xfId="1" applyNumberFormat="1" applyFont="1" applyFill="1" applyBorder="1" applyAlignment="1">
      <alignment horizontal="center" vertical="center"/>
    </xf>
    <xf numFmtId="167" fontId="2" fillId="0" borderId="2" xfId="1" applyNumberFormat="1" applyFont="1" applyFill="1" applyBorder="1" applyAlignment="1">
      <alignment horizontal="center" vertical="center"/>
    </xf>
    <xf numFmtId="167" fontId="1" fillId="0" borderId="6" xfId="1" applyNumberFormat="1" applyFont="1" applyFill="1" applyBorder="1" applyAlignment="1">
      <alignment horizontal="center" vertical="center"/>
    </xf>
    <xf numFmtId="164" fontId="28" fillId="0" borderId="1" xfId="1" applyNumberFormat="1" applyFont="1" applyFill="1" applyBorder="1" applyAlignment="1">
      <alignment vertical="center"/>
    </xf>
    <xf numFmtId="164" fontId="26" fillId="0" borderId="6" xfId="1" applyNumberFormat="1" applyFont="1" applyFill="1" applyBorder="1" applyAlignment="1"/>
    <xf numFmtId="41" fontId="12" fillId="0" borderId="0" xfId="1" applyNumberFormat="1" applyFont="1" applyFill="1" applyBorder="1" applyAlignment="1">
      <alignment horizontal="center" vertical="center"/>
    </xf>
    <xf numFmtId="0" fontId="16" fillId="0" borderId="0" xfId="17" applyFont="1" applyAlignment="1">
      <alignment vertical="center"/>
    </xf>
    <xf numFmtId="0" fontId="13" fillId="0" borderId="0" xfId="22" applyFont="1" applyAlignment="1">
      <alignment vertical="center"/>
    </xf>
    <xf numFmtId="0" fontId="13" fillId="0" borderId="0" xfId="22" applyFont="1" applyAlignment="1">
      <alignment horizontal="left" vertical="center"/>
    </xf>
    <xf numFmtId="0" fontId="14" fillId="0" borderId="0" xfId="22" applyFont="1" applyAlignment="1">
      <alignment vertical="center"/>
    </xf>
    <xf numFmtId="0" fontId="10" fillId="0" borderId="0" xfId="22" applyFont="1" applyAlignment="1">
      <alignment vertical="center"/>
    </xf>
    <xf numFmtId="0" fontId="2" fillId="0" borderId="0" xfId="22" applyFont="1" applyAlignment="1">
      <alignment vertical="center"/>
    </xf>
    <xf numFmtId="0" fontId="2" fillId="0" borderId="0" xfId="22" applyFont="1" applyAlignment="1">
      <alignment horizontal="center" vertical="center"/>
    </xf>
    <xf numFmtId="0" fontId="1" fillId="0" borderId="0" xfId="39" applyFont="1" applyAlignment="1">
      <alignment horizontal="center"/>
    </xf>
    <xf numFmtId="41" fontId="2" fillId="0" borderId="0" xfId="22" applyNumberFormat="1" applyFont="1" applyAlignment="1">
      <alignment vertical="center"/>
    </xf>
    <xf numFmtId="166" fontId="2" fillId="0" borderId="0" xfId="1" applyNumberFormat="1" applyFont="1" applyFill="1" applyBorder="1" applyAlignment="1">
      <alignment horizontal="center" vertical="center"/>
    </xf>
    <xf numFmtId="0" fontId="2" fillId="0" borderId="0" xfId="0" applyFont="1" applyAlignment="1">
      <alignment horizontal="left"/>
    </xf>
    <xf numFmtId="0" fontId="1" fillId="0" borderId="0" xfId="0" applyFont="1" applyAlignment="1">
      <alignment horizontal="left"/>
    </xf>
    <xf numFmtId="0" fontId="2" fillId="0" borderId="0" xfId="0" applyFont="1"/>
    <xf numFmtId="38" fontId="1" fillId="0" borderId="0" xfId="22" applyNumberFormat="1" applyFont="1" applyAlignment="1">
      <alignment vertical="center"/>
    </xf>
    <xf numFmtId="0" fontId="19" fillId="0" borderId="0" xfId="0" applyFont="1" applyAlignment="1">
      <alignment horizontal="left"/>
    </xf>
    <xf numFmtId="166" fontId="2" fillId="0" borderId="7" xfId="1" applyNumberFormat="1" applyFont="1" applyFill="1" applyBorder="1" applyAlignment="1">
      <alignment horizontal="center" vertical="center"/>
    </xf>
    <xf numFmtId="164" fontId="2" fillId="0" borderId="0" xfId="1" applyNumberFormat="1" applyFont="1" applyFill="1" applyBorder="1" applyAlignment="1">
      <alignment vertical="center"/>
    </xf>
    <xf numFmtId="0" fontId="27" fillId="0" borderId="0" xfId="0" applyFont="1" applyAlignment="1">
      <alignment vertical="center"/>
    </xf>
    <xf numFmtId="0" fontId="33" fillId="0" borderId="0" xfId="0" applyFont="1" applyAlignment="1">
      <alignment vertical="center"/>
    </xf>
    <xf numFmtId="0" fontId="28" fillId="0" borderId="0" xfId="0" applyFont="1" applyAlignment="1">
      <alignment vertical="center"/>
    </xf>
    <xf numFmtId="0" fontId="26" fillId="0" borderId="0" xfId="0" applyFont="1" applyAlignment="1">
      <alignment vertical="center"/>
    </xf>
    <xf numFmtId="0" fontId="26" fillId="0" borderId="0" xfId="0" applyFont="1" applyAlignment="1">
      <alignment horizontal="center" vertical="center"/>
    </xf>
    <xf numFmtId="0" fontId="17" fillId="0" borderId="0" xfId="17" applyFont="1" applyAlignment="1">
      <alignment horizontal="center" vertical="center"/>
    </xf>
    <xf numFmtId="0" fontId="30" fillId="0" borderId="0" xfId="0" applyFont="1" applyAlignment="1">
      <alignment vertical="center"/>
    </xf>
    <xf numFmtId="0" fontId="31" fillId="0" borderId="0" xfId="0" applyFont="1" applyAlignment="1">
      <alignment vertical="center"/>
    </xf>
    <xf numFmtId="0" fontId="26" fillId="0" borderId="0" xfId="17" applyFont="1" applyAlignment="1">
      <alignment vertical="top"/>
    </xf>
    <xf numFmtId="0" fontId="30" fillId="0" borderId="0" xfId="17" applyFont="1" applyAlignment="1">
      <alignment horizontal="center" vertical="center"/>
    </xf>
    <xf numFmtId="41" fontId="26" fillId="0" borderId="0" xfId="0" applyNumberFormat="1" applyFont="1" applyAlignment="1">
      <alignment vertical="center"/>
    </xf>
    <xf numFmtId="0" fontId="26" fillId="0" borderId="0" xfId="0" applyFont="1" applyAlignment="1">
      <alignment vertical="top"/>
    </xf>
    <xf numFmtId="0" fontId="28" fillId="0" borderId="0" xfId="0" applyFont="1" applyAlignment="1">
      <alignment vertical="top"/>
    </xf>
    <xf numFmtId="0" fontId="28" fillId="0" borderId="0" xfId="0" applyFont="1" applyAlignment="1">
      <alignment horizontal="left" vertical="center" indent="4"/>
    </xf>
    <xf numFmtId="0" fontId="30" fillId="0" borderId="0" xfId="0" applyFont="1" applyAlignment="1">
      <alignment horizontal="left" vertical="center" indent="4"/>
    </xf>
    <xf numFmtId="0" fontId="15" fillId="0" borderId="0" xfId="17" applyFont="1" applyAlignment="1">
      <alignment vertical="center"/>
    </xf>
    <xf numFmtId="0" fontId="26" fillId="0" borderId="0" xfId="17" applyFont="1" applyAlignment="1">
      <alignment vertical="center"/>
    </xf>
    <xf numFmtId="0" fontId="26" fillId="0" borderId="0" xfId="17" applyFont="1" applyAlignment="1">
      <alignment horizontal="center" vertical="center"/>
    </xf>
    <xf numFmtId="0" fontId="31" fillId="0" borderId="0" xfId="0" applyFont="1" applyAlignment="1">
      <alignment horizontal="center" vertical="center"/>
    </xf>
    <xf numFmtId="0" fontId="15" fillId="0" borderId="0" xfId="0" applyFont="1" applyAlignment="1">
      <alignment horizontal="left"/>
    </xf>
    <xf numFmtId="164" fontId="26" fillId="0" borderId="0" xfId="0" applyNumberFormat="1" applyFont="1" applyAlignment="1">
      <alignment vertical="center"/>
    </xf>
    <xf numFmtId="0" fontId="31" fillId="0" borderId="0" xfId="17" applyFont="1" applyAlignment="1">
      <alignment horizontal="left" vertical="center"/>
    </xf>
    <xf numFmtId="0" fontId="26" fillId="0" borderId="0" xfId="17" applyFont="1"/>
    <xf numFmtId="0" fontId="32" fillId="0" borderId="0" xfId="0" applyFont="1" applyAlignment="1">
      <alignment vertical="center"/>
    </xf>
    <xf numFmtId="0" fontId="25" fillId="0" borderId="0" xfId="0" applyFont="1" applyAlignment="1">
      <alignment vertical="center"/>
    </xf>
    <xf numFmtId="0" fontId="31" fillId="0" borderId="0" xfId="17" applyFont="1" applyAlignment="1">
      <alignment vertical="center"/>
    </xf>
    <xf numFmtId="0" fontId="28" fillId="0" borderId="0" xfId="17" applyFont="1" applyAlignment="1">
      <alignment wrapText="1"/>
    </xf>
    <xf numFmtId="0" fontId="13" fillId="0" borderId="0" xfId="17" applyFont="1" applyAlignment="1">
      <alignment vertical="center"/>
    </xf>
    <xf numFmtId="0" fontId="14" fillId="0" borderId="0" xfId="17" applyFont="1" applyAlignment="1">
      <alignment vertical="center"/>
    </xf>
    <xf numFmtId="0" fontId="17" fillId="0" borderId="0" xfId="17" applyFont="1" applyAlignment="1">
      <alignment vertical="center"/>
    </xf>
    <xf numFmtId="0" fontId="16" fillId="0" borderId="0" xfId="17" applyFont="1" applyAlignment="1">
      <alignment horizontal="center" vertical="center"/>
    </xf>
    <xf numFmtId="0" fontId="15" fillId="0" borderId="0" xfId="17" applyFont="1" applyAlignment="1">
      <alignment horizontal="left" vertical="center"/>
    </xf>
    <xf numFmtId="0" fontId="18" fillId="0" borderId="0" xfId="17" applyFont="1" applyAlignment="1">
      <alignment horizontal="center" vertical="center"/>
    </xf>
    <xf numFmtId="0" fontId="18" fillId="0" borderId="0" xfId="17" applyFont="1" applyAlignment="1">
      <alignment vertical="center"/>
    </xf>
    <xf numFmtId="37" fontId="16" fillId="0" borderId="0" xfId="17" applyNumberFormat="1" applyFont="1" applyAlignment="1">
      <alignment vertical="center"/>
    </xf>
    <xf numFmtId="0" fontId="16" fillId="0" borderId="0" xfId="17" applyFont="1" applyAlignment="1">
      <alignment vertical="top"/>
    </xf>
    <xf numFmtId="0" fontId="17" fillId="0" borderId="0" xfId="18" applyFont="1" applyAlignment="1">
      <alignment horizontal="center" vertical="center"/>
    </xf>
    <xf numFmtId="0" fontId="16" fillId="0" borderId="0" xfId="17" applyFont="1" applyAlignment="1">
      <alignment horizontal="left" vertical="top"/>
    </xf>
    <xf numFmtId="0" fontId="17" fillId="0" borderId="0" xfId="17" applyFont="1" applyAlignment="1">
      <alignment horizontal="center" vertical="top"/>
    </xf>
    <xf numFmtId="0" fontId="16" fillId="0" borderId="0" xfId="17" applyFont="1" applyAlignment="1">
      <alignment horizontal="center" vertical="top"/>
    </xf>
    <xf numFmtId="0" fontId="15" fillId="0" borderId="0" xfId="17" applyFont="1" applyAlignment="1">
      <alignment vertical="top"/>
    </xf>
    <xf numFmtId="0" fontId="15" fillId="0" borderId="0" xfId="17" applyFont="1" applyAlignment="1">
      <alignment horizontal="center" vertical="center"/>
    </xf>
    <xf numFmtId="0" fontId="16" fillId="0" borderId="0" xfId="17" applyFont="1" applyAlignment="1">
      <alignment horizontal="left" vertical="center" indent="4"/>
    </xf>
    <xf numFmtId="164" fontId="16" fillId="0" borderId="0" xfId="17" applyNumberFormat="1" applyFont="1" applyAlignment="1">
      <alignment vertical="center"/>
    </xf>
    <xf numFmtId="37" fontId="16" fillId="0" borderId="0" xfId="17" applyNumberFormat="1" applyFont="1" applyAlignment="1">
      <alignment horizontal="right" vertical="center"/>
    </xf>
    <xf numFmtId="0" fontId="16" fillId="0" borderId="0" xfId="22" applyFont="1" applyAlignment="1">
      <alignment vertical="top"/>
    </xf>
    <xf numFmtId="0" fontId="16" fillId="0" borderId="0" xfId="17" applyFont="1" applyAlignment="1">
      <alignment horizontal="left" vertical="center" indent="2"/>
    </xf>
    <xf numFmtId="0" fontId="16" fillId="0" borderId="0" xfId="17" applyFont="1" applyAlignment="1">
      <alignment horizontal="left" vertical="center" indent="1"/>
    </xf>
    <xf numFmtId="164" fontId="31" fillId="0" borderId="0" xfId="0" applyNumberFormat="1" applyFont="1" applyAlignment="1">
      <alignment horizontal="center" vertical="center"/>
    </xf>
    <xf numFmtId="0" fontId="36" fillId="0" borderId="0" xfId="22" applyFont="1" applyAlignment="1">
      <alignment vertical="center"/>
    </xf>
    <xf numFmtId="0" fontId="36" fillId="0" borderId="0" xfId="0" applyFont="1" applyAlignment="1">
      <alignment vertical="center"/>
    </xf>
    <xf numFmtId="0" fontId="29" fillId="0" borderId="0" xfId="0" applyFont="1" applyAlignment="1">
      <alignment horizontal="center" vertical="center"/>
    </xf>
    <xf numFmtId="0" fontId="29" fillId="0" borderId="0" xfId="0" applyFont="1" applyAlignment="1">
      <alignment vertical="center"/>
    </xf>
    <xf numFmtId="164" fontId="29" fillId="0" borderId="0" xfId="0" applyNumberFormat="1" applyFont="1" applyAlignment="1">
      <alignment vertical="center"/>
    </xf>
    <xf numFmtId="164" fontId="37" fillId="0" borderId="0" xfId="1" applyNumberFormat="1" applyFont="1" applyFill="1" applyBorder="1" applyAlignment="1">
      <alignment horizontal="right" vertical="center"/>
    </xf>
    <xf numFmtId="41" fontId="37" fillId="0" borderId="0" xfId="1" applyNumberFormat="1" applyFont="1" applyFill="1" applyBorder="1" applyAlignment="1">
      <alignment horizontal="center" vertical="center"/>
    </xf>
    <xf numFmtId="0" fontId="38" fillId="0" borderId="0" xfId="0" applyFont="1" applyAlignment="1">
      <alignment vertical="center"/>
    </xf>
    <xf numFmtId="9" fontId="16" fillId="0" borderId="0" xfId="38" applyFont="1" applyFill="1" applyAlignment="1">
      <alignment vertical="center"/>
    </xf>
    <xf numFmtId="164" fontId="15" fillId="0" borderId="0" xfId="17" applyNumberFormat="1" applyFont="1" applyAlignment="1">
      <alignment vertical="center"/>
    </xf>
    <xf numFmtId="0" fontId="13" fillId="0" borderId="0" xfId="22" applyFont="1" applyAlignment="1">
      <alignment horizontal="center" vertical="center"/>
    </xf>
    <xf numFmtId="0" fontId="33" fillId="0" borderId="0" xfId="0" applyFont="1" applyAlignment="1">
      <alignment horizontal="center" vertical="center"/>
    </xf>
    <xf numFmtId="0" fontId="32" fillId="0" borderId="0" xfId="0" applyFont="1" applyAlignment="1">
      <alignment horizontal="center" vertical="center"/>
    </xf>
    <xf numFmtId="0" fontId="31" fillId="0" borderId="0" xfId="17" applyFont="1" applyAlignment="1">
      <alignment horizontal="center" vertical="center"/>
    </xf>
    <xf numFmtId="164" fontId="16" fillId="0" borderId="6" xfId="1" applyNumberFormat="1" applyFont="1" applyFill="1" applyBorder="1" applyAlignment="1">
      <alignment horizontal="center" vertical="center"/>
    </xf>
    <xf numFmtId="164" fontId="26" fillId="0" borderId="0" xfId="1" applyNumberFormat="1" applyFont="1" applyFill="1" applyBorder="1" applyAlignment="1">
      <alignment horizontal="center" vertical="center"/>
    </xf>
    <xf numFmtId="164" fontId="29" fillId="0" borderId="0" xfId="1" applyNumberFormat="1" applyFont="1" applyFill="1" applyBorder="1" applyAlignment="1">
      <alignment horizontal="center" vertical="center"/>
    </xf>
    <xf numFmtId="43" fontId="28" fillId="0" borderId="8" xfId="1" applyFont="1" applyFill="1" applyBorder="1" applyAlignment="1">
      <alignment vertical="center"/>
    </xf>
    <xf numFmtId="0" fontId="16" fillId="0" borderId="0" xfId="17" applyFont="1" applyAlignment="1">
      <alignment horizontal="left" vertical="center"/>
    </xf>
    <xf numFmtId="0" fontId="30" fillId="0" borderId="0" xfId="0" applyFont="1" applyAlignment="1">
      <alignment horizontal="center" vertical="center"/>
    </xf>
    <xf numFmtId="43" fontId="15" fillId="0" borderId="8" xfId="1" applyFont="1" applyFill="1" applyBorder="1" applyAlignment="1">
      <alignment vertical="center"/>
    </xf>
    <xf numFmtId="0" fontId="39" fillId="0" borderId="0" xfId="0" applyFont="1"/>
    <xf numFmtId="0" fontId="21" fillId="0" borderId="0" xfId="23" applyFont="1"/>
    <xf numFmtId="0" fontId="15" fillId="0" borderId="0" xfId="36" applyFont="1" applyAlignment="1">
      <alignment horizontal="centerContinuous" vertical="center"/>
    </xf>
    <xf numFmtId="0" fontId="18" fillId="0" borderId="0" xfId="36" applyFont="1" applyAlignment="1">
      <alignment horizontal="center" vertical="center"/>
    </xf>
    <xf numFmtId="164" fontId="15" fillId="0" borderId="0" xfId="36" applyNumberFormat="1" applyFont="1" applyAlignment="1">
      <alignment vertical="center"/>
    </xf>
    <xf numFmtId="0" fontId="15" fillId="0" borderId="0" xfId="36" applyFont="1" applyAlignment="1">
      <alignment vertical="center"/>
    </xf>
    <xf numFmtId="0" fontId="22" fillId="0" borderId="0" xfId="23" applyFont="1"/>
    <xf numFmtId="0" fontId="15" fillId="0" borderId="0" xfId="36" applyFont="1" applyAlignment="1">
      <alignment horizontal="center" vertical="center"/>
    </xf>
    <xf numFmtId="0" fontId="17" fillId="0" borderId="0" xfId="36" applyFont="1" applyAlignment="1">
      <alignment horizontal="center" vertical="center"/>
    </xf>
    <xf numFmtId="0" fontId="18" fillId="0" borderId="0" xfId="36" applyFont="1" applyAlignment="1">
      <alignment vertical="center"/>
    </xf>
    <xf numFmtId="164" fontId="16" fillId="0" borderId="0" xfId="1" applyNumberFormat="1" applyFont="1" applyAlignment="1">
      <alignment horizontal="right" vertical="center"/>
    </xf>
    <xf numFmtId="164" fontId="15" fillId="0" borderId="0" xfId="1" applyNumberFormat="1" applyFont="1" applyAlignment="1">
      <alignment horizontal="center" vertical="center"/>
    </xf>
    <xf numFmtId="164" fontId="16" fillId="0" borderId="0" xfId="1" applyNumberFormat="1" applyFont="1" applyAlignment="1">
      <alignment vertical="center"/>
    </xf>
    <xf numFmtId="0" fontId="16" fillId="0" borderId="0" xfId="36" applyFont="1" applyAlignment="1">
      <alignment vertical="center"/>
    </xf>
    <xf numFmtId="167" fontId="22" fillId="0" borderId="0" xfId="23" applyNumberFormat="1" applyFont="1"/>
    <xf numFmtId="0" fontId="17" fillId="0" borderId="0" xfId="36" applyFont="1" applyAlignment="1">
      <alignment vertical="center"/>
    </xf>
    <xf numFmtId="0" fontId="16" fillId="0" borderId="0" xfId="36" applyFont="1" applyAlignment="1">
      <alignment vertical="top"/>
    </xf>
    <xf numFmtId="0" fontId="17" fillId="0" borderId="0" xfId="28" applyFont="1" applyAlignment="1">
      <alignment horizontal="center" vertical="center"/>
    </xf>
    <xf numFmtId="41" fontId="22" fillId="0" borderId="0" xfId="23" applyNumberFormat="1" applyFont="1"/>
    <xf numFmtId="0" fontId="16" fillId="0" borderId="0" xfId="36" applyFont="1" applyAlignment="1">
      <alignment horizontal="left" vertical="center" indent="1"/>
    </xf>
    <xf numFmtId="164" fontId="16" fillId="0" borderId="1" xfId="1" applyNumberFormat="1" applyFont="1" applyFill="1" applyBorder="1" applyAlignment="1">
      <alignment horizontal="center" vertical="center"/>
    </xf>
    <xf numFmtId="167" fontId="17" fillId="0" borderId="0" xfId="36" applyNumberFormat="1" applyFont="1" applyAlignment="1">
      <alignment horizontal="center" vertical="center"/>
    </xf>
    <xf numFmtId="0" fontId="16" fillId="0" borderId="0" xfId="36" applyFont="1" applyAlignment="1">
      <alignment horizontal="left" vertical="top"/>
    </xf>
    <xf numFmtId="164" fontId="16" fillId="0" borderId="0" xfId="1" applyNumberFormat="1" applyFont="1" applyAlignment="1">
      <alignment horizontal="center" vertical="center"/>
    </xf>
    <xf numFmtId="164" fontId="16" fillId="0" borderId="6" xfId="1" applyNumberFormat="1" applyFont="1" applyFill="1" applyBorder="1" applyAlignment="1">
      <alignment horizontal="right" vertical="center"/>
    </xf>
    <xf numFmtId="164" fontId="15" fillId="0" borderId="0" xfId="1" applyNumberFormat="1" applyFont="1" applyAlignment="1">
      <alignment horizontal="right" vertical="center"/>
    </xf>
    <xf numFmtId="0" fontId="16" fillId="0" borderId="0" xfId="36" applyFont="1" applyAlignment="1">
      <alignment horizontal="left" vertical="center" indent="4"/>
    </xf>
    <xf numFmtId="0" fontId="4" fillId="0" borderId="0" xfId="23"/>
    <xf numFmtId="0" fontId="16" fillId="0" borderId="0" xfId="23" applyFont="1"/>
    <xf numFmtId="0" fontId="16" fillId="0" borderId="0" xfId="28" applyFont="1" applyAlignment="1">
      <alignment vertical="center"/>
    </xf>
    <xf numFmtId="0" fontId="16" fillId="0" borderId="0" xfId="28" applyFont="1" applyAlignment="1">
      <alignment vertical="top"/>
    </xf>
    <xf numFmtId="0" fontId="17" fillId="0" borderId="0" xfId="34" applyFont="1" applyAlignment="1">
      <alignment horizontal="center" vertical="center"/>
    </xf>
    <xf numFmtId="164" fontId="22" fillId="0" borderId="0" xfId="23" applyNumberFormat="1" applyFont="1"/>
    <xf numFmtId="164" fontId="16" fillId="0" borderId="0" xfId="1" applyNumberFormat="1" applyFont="1"/>
    <xf numFmtId="0" fontId="12" fillId="0" borderId="0" xfId="36" applyFont="1" applyAlignment="1">
      <alignment horizontal="center" vertical="center"/>
    </xf>
    <xf numFmtId="0" fontId="1" fillId="0" borderId="0" xfId="36" applyFont="1" applyAlignment="1">
      <alignment vertical="center"/>
    </xf>
    <xf numFmtId="164" fontId="16" fillId="0" borderId="0" xfId="17" applyNumberFormat="1" applyFont="1" applyAlignment="1">
      <alignment vertical="top"/>
    </xf>
    <xf numFmtId="0" fontId="16" fillId="0" borderId="6" xfId="22" applyFont="1" applyBorder="1" applyAlignment="1">
      <alignment horizontal="center" vertical="top" wrapText="1"/>
    </xf>
    <xf numFmtId="164" fontId="28" fillId="0" borderId="0" xfId="1" applyNumberFormat="1" applyFont="1" applyFill="1" applyBorder="1" applyAlignment="1">
      <alignment horizontal="center" vertical="center"/>
    </xf>
    <xf numFmtId="0" fontId="28" fillId="0" borderId="0" xfId="17" applyFont="1" applyAlignment="1">
      <alignment vertical="center"/>
    </xf>
    <xf numFmtId="164" fontId="26" fillId="0" borderId="6" xfId="1" applyNumberFormat="1" applyFont="1" applyFill="1" applyBorder="1" applyAlignment="1">
      <alignment horizontal="center" vertical="center"/>
    </xf>
    <xf numFmtId="167" fontId="2" fillId="0" borderId="1" xfId="1" applyNumberFormat="1" applyFont="1" applyFill="1" applyBorder="1" applyAlignment="1">
      <alignment horizontal="center" vertical="center"/>
    </xf>
    <xf numFmtId="37" fontId="29" fillId="0" borderId="0" xfId="0" applyNumberFormat="1" applyFont="1" applyAlignment="1">
      <alignment vertical="center"/>
    </xf>
    <xf numFmtId="37" fontId="26" fillId="0" borderId="0" xfId="0" applyNumberFormat="1" applyFont="1" applyAlignment="1">
      <alignment vertical="center"/>
    </xf>
    <xf numFmtId="0" fontId="37" fillId="0" borderId="0" xfId="0" applyFont="1" applyAlignment="1">
      <alignment vertical="center"/>
    </xf>
    <xf numFmtId="164" fontId="28" fillId="0" borderId="0" xfId="0" applyNumberFormat="1" applyFont="1" applyAlignment="1">
      <alignment vertical="center"/>
    </xf>
    <xf numFmtId="0" fontId="26" fillId="0" borderId="0" xfId="17" applyFont="1" applyAlignment="1">
      <alignment horizontal="left" vertical="top"/>
    </xf>
    <xf numFmtId="0" fontId="18" fillId="0" borderId="0" xfId="0" applyFont="1" applyAlignment="1">
      <alignment horizontal="left"/>
    </xf>
    <xf numFmtId="0" fontId="28" fillId="0" borderId="0" xfId="17" applyFont="1"/>
    <xf numFmtId="164" fontId="28" fillId="0" borderId="1" xfId="1" applyNumberFormat="1" applyFont="1" applyFill="1" applyBorder="1" applyAlignment="1">
      <alignment horizontal="center" vertical="center"/>
    </xf>
    <xf numFmtId="164" fontId="1" fillId="0" borderId="6" xfId="1" applyNumberFormat="1" applyFont="1" applyFill="1" applyBorder="1" applyAlignment="1">
      <alignment vertical="center"/>
    </xf>
    <xf numFmtId="164" fontId="26" fillId="0" borderId="0" xfId="1" applyNumberFormat="1" applyFont="1" applyFill="1" applyAlignment="1">
      <alignment horizontal="center" vertical="center"/>
    </xf>
    <xf numFmtId="164" fontId="29" fillId="0" borderId="0" xfId="1" applyNumberFormat="1" applyFont="1" applyFill="1" applyAlignment="1">
      <alignment vertical="center"/>
    </xf>
    <xf numFmtId="164" fontId="28" fillId="0" borderId="0" xfId="1" applyNumberFormat="1" applyFont="1" applyFill="1" applyAlignment="1">
      <alignment vertical="center"/>
    </xf>
    <xf numFmtId="164" fontId="37" fillId="0" borderId="0" xfId="1" applyNumberFormat="1" applyFont="1" applyFill="1" applyAlignment="1">
      <alignment vertical="center"/>
    </xf>
    <xf numFmtId="164" fontId="29" fillId="0" borderId="0" xfId="1" applyNumberFormat="1" applyFont="1" applyFill="1" applyBorder="1" applyAlignment="1">
      <alignment horizontal="right" vertical="center"/>
    </xf>
    <xf numFmtId="164" fontId="28" fillId="0" borderId="0" xfId="1" applyNumberFormat="1" applyFont="1" applyFill="1" applyBorder="1" applyAlignment="1">
      <alignment vertical="center"/>
    </xf>
    <xf numFmtId="164" fontId="37" fillId="0" borderId="0" xfId="1" applyNumberFormat="1" applyFont="1" applyFill="1" applyBorder="1" applyAlignment="1">
      <alignment vertical="center"/>
    </xf>
    <xf numFmtId="164" fontId="37" fillId="0" borderId="0" xfId="1" applyNumberFormat="1" applyFont="1" applyFill="1" applyBorder="1" applyAlignment="1">
      <alignment horizontal="center" vertical="center"/>
    </xf>
    <xf numFmtId="164" fontId="26" fillId="0" borderId="0" xfId="1" applyNumberFormat="1" applyFont="1" applyAlignment="1">
      <alignment vertical="center"/>
    </xf>
    <xf numFmtId="164" fontId="29" fillId="0" borderId="0" xfId="1" applyNumberFormat="1" applyFont="1" applyAlignment="1">
      <alignment vertical="center"/>
    </xf>
    <xf numFmtId="164" fontId="29" fillId="0" borderId="0" xfId="1" applyNumberFormat="1" applyFont="1" applyFill="1" applyBorder="1" applyAlignment="1">
      <alignment vertical="center"/>
    </xf>
    <xf numFmtId="164" fontId="26" fillId="0" borderId="1" xfId="1" applyNumberFormat="1" applyFont="1" applyFill="1" applyBorder="1" applyAlignment="1">
      <alignment horizontal="right" vertical="center"/>
    </xf>
    <xf numFmtId="164" fontId="15" fillId="0" borderId="0" xfId="1" applyNumberFormat="1" applyFont="1" applyFill="1" applyBorder="1" applyAlignment="1">
      <alignment horizontal="right" vertical="center"/>
    </xf>
    <xf numFmtId="164" fontId="28" fillId="0" borderId="6" xfId="1" applyNumberFormat="1" applyFont="1" applyBorder="1" applyAlignment="1">
      <alignment vertical="center"/>
    </xf>
    <xf numFmtId="164" fontId="28" fillId="0" borderId="0" xfId="1" applyNumberFormat="1" applyFont="1" applyAlignment="1">
      <alignment vertical="center"/>
    </xf>
    <xf numFmtId="164" fontId="37" fillId="0" borderId="0" xfId="1" applyNumberFormat="1" applyFont="1" applyAlignment="1">
      <alignment vertical="center"/>
    </xf>
    <xf numFmtId="164" fontId="26" fillId="0" borderId="0" xfId="1" applyNumberFormat="1" applyFont="1" applyFill="1" applyAlignment="1">
      <alignment horizontal="right" vertical="center"/>
    </xf>
    <xf numFmtId="164" fontId="28" fillId="0" borderId="6" xfId="1" applyNumberFormat="1" applyFont="1" applyFill="1" applyBorder="1" applyAlignment="1">
      <alignment vertical="center"/>
    </xf>
    <xf numFmtId="167" fontId="2" fillId="0" borderId="8" xfId="1" applyNumberFormat="1" applyFont="1" applyFill="1" applyBorder="1" applyAlignment="1">
      <alignment horizontal="center" vertical="center"/>
    </xf>
    <xf numFmtId="43" fontId="26" fillId="0" borderId="0" xfId="1" applyFont="1" applyFill="1" applyAlignment="1">
      <alignment vertical="center"/>
    </xf>
    <xf numFmtId="43" fontId="26" fillId="0" borderId="0" xfId="0" applyNumberFormat="1" applyFont="1" applyAlignment="1">
      <alignment vertical="center"/>
    </xf>
    <xf numFmtId="43" fontId="25" fillId="0" borderId="0" xfId="0" applyNumberFormat="1" applyFont="1" applyAlignment="1">
      <alignment vertical="center"/>
    </xf>
    <xf numFmtId="43" fontId="16" fillId="0" borderId="0" xfId="1" applyFont="1" applyFill="1" applyAlignment="1">
      <alignment vertical="center"/>
    </xf>
    <xf numFmtId="167" fontId="1" fillId="0" borderId="0" xfId="22" applyNumberFormat="1" applyFont="1" applyAlignment="1">
      <alignment vertical="center"/>
    </xf>
    <xf numFmtId="0" fontId="16" fillId="0" borderId="0" xfId="17" applyFont="1" applyAlignment="1">
      <alignment horizontal="left" vertical="center"/>
    </xf>
    <xf numFmtId="37" fontId="17" fillId="0" borderId="0" xfId="17" applyNumberFormat="1" applyFont="1" applyAlignment="1">
      <alignment horizontal="center" vertical="center"/>
    </xf>
    <xf numFmtId="0" fontId="15" fillId="0" borderId="0" xfId="17" applyFont="1" applyAlignment="1">
      <alignment horizontal="center" vertical="center"/>
    </xf>
    <xf numFmtId="0" fontId="30" fillId="0" borderId="0" xfId="0" applyFont="1" applyAlignment="1">
      <alignment horizontal="center" vertical="center"/>
    </xf>
    <xf numFmtId="168" fontId="16" fillId="0" borderId="0" xfId="25" applyNumberFormat="1" applyFont="1" applyAlignment="1">
      <alignment horizontal="center" vertical="center"/>
    </xf>
    <xf numFmtId="0" fontId="28" fillId="0" borderId="0" xfId="0" applyFont="1" applyAlignment="1">
      <alignment horizontal="center" vertical="center"/>
    </xf>
    <xf numFmtId="0" fontId="28" fillId="0" borderId="0" xfId="0" applyFont="1" applyAlignment="1">
      <alignment horizontal="left" vertical="center"/>
    </xf>
    <xf numFmtId="0" fontId="16" fillId="0" borderId="9" xfId="0" applyFont="1" applyBorder="1" applyAlignment="1">
      <alignment horizontal="center" vertical="center"/>
    </xf>
    <xf numFmtId="0" fontId="2" fillId="0" borderId="0" xfId="22" applyFont="1" applyAlignment="1">
      <alignment horizontal="center" vertical="center"/>
    </xf>
    <xf numFmtId="41" fontId="12" fillId="0" borderId="0" xfId="1" applyNumberFormat="1" applyFont="1" applyFill="1" applyBorder="1" applyAlignment="1">
      <alignment horizontal="center" vertical="center"/>
    </xf>
    <xf numFmtId="0" fontId="1" fillId="0" borderId="6" xfId="22" applyFont="1" applyBorder="1" applyAlignment="1">
      <alignment horizontal="center" vertical="center"/>
    </xf>
    <xf numFmtId="41" fontId="17" fillId="0" borderId="0" xfId="1" applyNumberFormat="1" applyFont="1" applyFill="1" applyBorder="1" applyAlignment="1">
      <alignment horizontal="center" vertical="center"/>
    </xf>
    <xf numFmtId="0" fontId="13" fillId="0" borderId="0" xfId="22" applyFont="1" applyAlignment="1">
      <alignment horizontal="left" vertical="center"/>
    </xf>
    <xf numFmtId="0" fontId="15" fillId="0" borderId="0" xfId="0" applyFont="1" applyAlignment="1">
      <alignment horizontal="center" vertical="center"/>
    </xf>
    <xf numFmtId="0" fontId="13" fillId="0" borderId="0" xfId="36" applyFont="1" applyAlignment="1">
      <alignment horizontal="left" vertical="center"/>
    </xf>
    <xf numFmtId="0" fontId="15" fillId="0" borderId="0" xfId="36" applyFont="1" applyAlignment="1">
      <alignment horizontal="center" vertical="center"/>
    </xf>
    <xf numFmtId="0" fontId="30" fillId="0" borderId="0" xfId="17" applyFont="1" applyAlignment="1">
      <alignment horizontal="center" vertical="center"/>
    </xf>
  </cellXfs>
  <cellStyles count="41">
    <cellStyle name="Comma" xfId="1" builtinId="3"/>
    <cellStyle name="Comma 2" xfId="2"/>
    <cellStyle name="Comma 2 2" xfId="3"/>
    <cellStyle name="Comma 3" xfId="4"/>
    <cellStyle name="Comma 3 2" xfId="5"/>
    <cellStyle name="Comma 4" xfId="6"/>
    <cellStyle name="Comma 4 2" xfId="7"/>
    <cellStyle name="Comma 5" xfId="8"/>
    <cellStyle name="Comma 6 2" xfId="9"/>
    <cellStyle name="Credit" xfId="10"/>
    <cellStyle name="Credit subtotal" xfId="11"/>
    <cellStyle name="Credit Total" xfId="12"/>
    <cellStyle name="Debit" xfId="13"/>
    <cellStyle name="Debit subtotal" xfId="14"/>
    <cellStyle name="Debit Total" xfId="15"/>
    <cellStyle name="no dec" xfId="16"/>
    <cellStyle name="Normal" xfId="0" builtinId="0"/>
    <cellStyle name="Normal 10" xfId="17"/>
    <cellStyle name="Normal 10 2" xfId="18"/>
    <cellStyle name="Normal 10 3" xfId="19"/>
    <cellStyle name="Normal 11" xfId="20"/>
    <cellStyle name="Normal 11 2" xfId="21"/>
    <cellStyle name="Normal 12" xfId="39"/>
    <cellStyle name="Normal 2" xfId="22"/>
    <cellStyle name="Normal 2 2" xfId="23"/>
    <cellStyle name="Normal 2 3" xfId="24"/>
    <cellStyle name="Normal 2 4" xfId="25"/>
    <cellStyle name="Normal 3" xfId="26"/>
    <cellStyle name="Normal 4" xfId="27"/>
    <cellStyle name="Normal 4 2" xfId="28"/>
    <cellStyle name="Normal 5" xfId="29"/>
    <cellStyle name="Normal 5 2" xfId="30"/>
    <cellStyle name="Normal 6" xfId="31"/>
    <cellStyle name="Normal 7" xfId="32"/>
    <cellStyle name="Normal 7 2" xfId="33"/>
    <cellStyle name="Normal 7 2 2" xfId="34"/>
    <cellStyle name="Normal 8" xfId="35"/>
    <cellStyle name="Normal 8 2" xfId="36"/>
    <cellStyle name="Normal 9" xfId="37"/>
    <cellStyle name="Percent" xfId="38" builtinId="5"/>
    <cellStyle name="Percent 2" xfId="40"/>
  </cellStyles>
  <dxfs count="0"/>
  <tableStyles count="0" defaultTableStyle="TableStyleMedium9" defaultPivotStyle="PivotStyleLight16"/>
  <colors>
    <mruColors>
      <color rgb="FF66FFFF"/>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view="pageBreakPreview" topLeftCell="B79" zoomScale="175" zoomScaleNormal="130" zoomScaleSheetLayoutView="175" workbookViewId="0">
      <selection activeCell="D28" sqref="D28"/>
    </sheetView>
  </sheetViews>
  <sheetFormatPr defaultColWidth="10.6640625" defaultRowHeight="21.95" customHeight="1"/>
  <cols>
    <col min="1" max="1" width="55" style="99" customWidth="1"/>
    <col min="2" max="2" width="9.5" style="121" customWidth="1"/>
    <col min="3" max="3" width="1.33203125" style="146" customWidth="1"/>
    <col min="4" max="4" width="14.83203125" style="99" customWidth="1"/>
    <col min="5" max="5" width="1.5" style="99" customWidth="1"/>
    <col min="6" max="6" width="14.83203125" style="99" customWidth="1"/>
    <col min="7" max="7" width="1.5" style="99" customWidth="1"/>
    <col min="8" max="8" width="14.83203125" style="99" customWidth="1"/>
    <col min="9" max="9" width="1.5" style="99" customWidth="1"/>
    <col min="10" max="10" width="14.83203125" style="99" customWidth="1"/>
    <col min="11" max="11" width="12.6640625" style="99" bestFit="1" customWidth="1"/>
    <col min="12" max="12" width="12.83203125" style="99" bestFit="1" customWidth="1"/>
    <col min="13" max="16384" width="10.6640625" style="99"/>
  </cols>
  <sheetData>
    <row r="1" spans="1:13" s="144" customFormat="1" ht="23.1" customHeight="1">
      <c r="A1" s="143" t="s">
        <v>0</v>
      </c>
    </row>
    <row r="2" spans="1:13" s="144" customFormat="1" ht="23.1" customHeight="1">
      <c r="A2" s="143" t="s">
        <v>132</v>
      </c>
      <c r="B2" s="143"/>
      <c r="C2" s="143"/>
      <c r="D2" s="143"/>
      <c r="E2" s="143"/>
      <c r="F2" s="143"/>
      <c r="G2" s="143"/>
      <c r="H2" s="143"/>
      <c r="I2" s="143"/>
      <c r="J2" s="143"/>
    </row>
    <row r="3" spans="1:13" ht="23.1" customHeight="1">
      <c r="A3" s="131"/>
      <c r="B3" s="131"/>
      <c r="C3" s="131"/>
      <c r="D3" s="131"/>
      <c r="E3" s="131"/>
      <c r="F3" s="131"/>
      <c r="G3" s="131"/>
      <c r="H3" s="131"/>
      <c r="I3" s="131"/>
      <c r="J3" s="131"/>
    </row>
    <row r="4" spans="1:13" ht="21.95" customHeight="1">
      <c r="A4" s="131"/>
      <c r="B4" s="145"/>
      <c r="D4" s="263" t="s">
        <v>1</v>
      </c>
      <c r="E4" s="263"/>
      <c r="F4" s="263"/>
      <c r="H4" s="263" t="s">
        <v>2</v>
      </c>
      <c r="I4" s="263"/>
      <c r="J4" s="263"/>
    </row>
    <row r="5" spans="1:13" ht="21.95" customHeight="1">
      <c r="A5" s="131"/>
      <c r="D5" s="133" t="s">
        <v>204</v>
      </c>
      <c r="E5" s="133"/>
      <c r="F5" s="133" t="s">
        <v>3</v>
      </c>
      <c r="H5" s="133" t="s">
        <v>204</v>
      </c>
      <c r="I5" s="133"/>
      <c r="J5" s="133" t="s">
        <v>3</v>
      </c>
    </row>
    <row r="6" spans="1:13" ht="21.95" customHeight="1">
      <c r="A6" s="131"/>
      <c r="B6" s="121" t="s">
        <v>5</v>
      </c>
      <c r="D6" s="146">
        <v>2568</v>
      </c>
      <c r="E6" s="146"/>
      <c r="F6" s="146">
        <v>2567</v>
      </c>
      <c r="H6" s="146">
        <v>2568</v>
      </c>
      <c r="I6" s="146"/>
      <c r="J6" s="146">
        <v>2567</v>
      </c>
    </row>
    <row r="7" spans="1:13" ht="21.95" customHeight="1">
      <c r="A7" s="147" t="s">
        <v>4</v>
      </c>
      <c r="D7" s="146" t="s">
        <v>6</v>
      </c>
      <c r="H7" s="146" t="s">
        <v>6</v>
      </c>
    </row>
    <row r="8" spans="1:13" ht="21.95" customHeight="1">
      <c r="B8" s="148"/>
      <c r="C8" s="131"/>
      <c r="D8" s="262" t="s">
        <v>7</v>
      </c>
      <c r="E8" s="262"/>
      <c r="F8" s="262"/>
      <c r="G8" s="262"/>
      <c r="H8" s="262"/>
      <c r="I8" s="262"/>
      <c r="J8" s="262"/>
    </row>
    <row r="9" spans="1:13" ht="21.95" customHeight="1">
      <c r="A9" s="149" t="s">
        <v>8</v>
      </c>
      <c r="D9" s="150"/>
      <c r="E9" s="150"/>
      <c r="F9" s="150"/>
      <c r="G9" s="150"/>
      <c r="H9" s="150"/>
      <c r="I9" s="150"/>
      <c r="J9" s="150"/>
    </row>
    <row r="10" spans="1:13" ht="21.95" customHeight="1">
      <c r="A10" s="99" t="s">
        <v>9</v>
      </c>
      <c r="D10" s="14">
        <v>359876</v>
      </c>
      <c r="E10" s="14"/>
      <c r="F10" s="150">
        <v>29461</v>
      </c>
      <c r="G10" s="14"/>
      <c r="H10" s="14">
        <v>346726</v>
      </c>
      <c r="I10" s="14"/>
      <c r="J10" s="14">
        <v>16794</v>
      </c>
    </row>
    <row r="11" spans="1:13" ht="21.95" customHeight="1">
      <c r="A11" s="151" t="s">
        <v>226</v>
      </c>
      <c r="B11" s="121">
        <v>2</v>
      </c>
      <c r="D11" s="14">
        <v>1718</v>
      </c>
      <c r="E11" s="15"/>
      <c r="F11" s="14">
        <v>3291</v>
      </c>
      <c r="G11" s="15"/>
      <c r="H11" s="15">
        <v>1755</v>
      </c>
      <c r="I11" s="15"/>
      <c r="J11" s="15">
        <v>3291</v>
      </c>
    </row>
    <row r="12" spans="1:13" ht="21.95" customHeight="1">
      <c r="A12" s="99" t="s">
        <v>11</v>
      </c>
      <c r="B12" s="152">
        <v>2</v>
      </c>
      <c r="D12" s="150">
        <v>101638</v>
      </c>
      <c r="E12" s="14"/>
      <c r="F12" s="150">
        <v>195358</v>
      </c>
      <c r="G12" s="14"/>
      <c r="H12" s="14">
        <v>102493</v>
      </c>
      <c r="I12" s="14"/>
      <c r="J12" s="14">
        <v>180858</v>
      </c>
      <c r="K12" s="159"/>
    </row>
    <row r="13" spans="1:13" ht="21.95" customHeight="1">
      <c r="A13" s="151" t="s">
        <v>139</v>
      </c>
      <c r="B13" s="121">
        <v>2</v>
      </c>
      <c r="D13" s="15">
        <v>881697</v>
      </c>
      <c r="E13" s="15"/>
      <c r="F13" s="15">
        <v>1366400</v>
      </c>
      <c r="G13" s="15"/>
      <c r="H13" s="15">
        <v>1754866</v>
      </c>
      <c r="I13" s="15"/>
      <c r="J13" s="15">
        <v>1944843</v>
      </c>
      <c r="M13" s="173"/>
    </row>
    <row r="14" spans="1:13" ht="21.95" customHeight="1">
      <c r="A14" s="151" t="s">
        <v>12</v>
      </c>
      <c r="B14" s="121">
        <v>3</v>
      </c>
      <c r="D14" s="15">
        <v>70000</v>
      </c>
      <c r="E14" s="14"/>
      <c r="F14" s="15">
        <v>70000</v>
      </c>
      <c r="G14" s="14"/>
      <c r="H14" s="15">
        <v>70000</v>
      </c>
      <c r="I14" s="14"/>
      <c r="J14" s="15">
        <v>70000</v>
      </c>
    </row>
    <row r="15" spans="1:13" ht="21.95" customHeight="1">
      <c r="A15" s="151" t="s">
        <v>154</v>
      </c>
      <c r="B15" s="121">
        <v>2</v>
      </c>
      <c r="D15" s="14">
        <v>0</v>
      </c>
      <c r="E15" s="14"/>
      <c r="F15" s="15">
        <v>92600</v>
      </c>
      <c r="G15" s="14"/>
      <c r="H15" s="14">
        <v>2408</v>
      </c>
      <c r="I15" s="14"/>
      <c r="J15" s="15">
        <v>92600</v>
      </c>
    </row>
    <row r="16" spans="1:13" ht="21.95" customHeight="1">
      <c r="A16" s="208" t="s">
        <v>15</v>
      </c>
      <c r="B16" s="154" t="s">
        <v>184</v>
      </c>
      <c r="D16" s="14">
        <v>40829</v>
      </c>
      <c r="E16" s="14"/>
      <c r="F16" s="15">
        <v>0</v>
      </c>
      <c r="G16" s="14"/>
      <c r="H16" s="14">
        <v>40829</v>
      </c>
      <c r="I16" s="14"/>
      <c r="J16" s="15">
        <v>0</v>
      </c>
    </row>
    <row r="17" spans="1:15" s="151" customFormat="1" ht="21.95" customHeight="1">
      <c r="A17" s="153" t="s">
        <v>14</v>
      </c>
      <c r="B17" s="154"/>
      <c r="C17" s="155"/>
      <c r="D17" s="24">
        <v>11640</v>
      </c>
      <c r="E17" s="24"/>
      <c r="F17" s="24">
        <v>11864</v>
      </c>
      <c r="G17" s="24"/>
      <c r="H17" s="24">
        <v>0</v>
      </c>
      <c r="I17" s="24"/>
      <c r="J17" s="24">
        <v>0</v>
      </c>
      <c r="K17" s="159"/>
      <c r="L17" s="222"/>
    </row>
    <row r="18" spans="1:15" s="151" customFormat="1" ht="21.95" customHeight="1">
      <c r="A18" s="153" t="s">
        <v>155</v>
      </c>
      <c r="B18" s="154"/>
      <c r="C18" s="155"/>
      <c r="D18" s="24">
        <v>50000</v>
      </c>
      <c r="E18" s="24"/>
      <c r="F18" s="24">
        <v>50000</v>
      </c>
      <c r="G18" s="24"/>
      <c r="H18" s="24">
        <v>2500</v>
      </c>
      <c r="I18" s="24"/>
      <c r="J18" s="24">
        <v>2500</v>
      </c>
    </row>
    <row r="19" spans="1:15" s="131" customFormat="1" ht="21.95" customHeight="1">
      <c r="A19" s="156" t="s">
        <v>16</v>
      </c>
      <c r="B19" s="148"/>
      <c r="C19" s="157"/>
      <c r="D19" s="55">
        <f>SUM(D10:D18)</f>
        <v>1517398</v>
      </c>
      <c r="E19" s="56"/>
      <c r="F19" s="55">
        <f>SUM(F10:F18)</f>
        <v>1818974</v>
      </c>
      <c r="G19" s="56"/>
      <c r="H19" s="55">
        <f>SUM(H10:H18)</f>
        <v>2321577</v>
      </c>
      <c r="I19" s="56"/>
      <c r="J19" s="55">
        <f>SUM(J10:J18)</f>
        <v>2310886</v>
      </c>
      <c r="L19" s="174"/>
    </row>
    <row r="20" spans="1:15" ht="21.95" customHeight="1">
      <c r="A20" s="158"/>
      <c r="D20" s="15"/>
      <c r="E20" s="14"/>
      <c r="F20" s="15"/>
      <c r="G20" s="14"/>
      <c r="H20" s="15"/>
      <c r="I20" s="14"/>
      <c r="J20" s="15"/>
    </row>
    <row r="21" spans="1:15" ht="21.95" customHeight="1">
      <c r="A21" s="149" t="s">
        <v>17</v>
      </c>
      <c r="D21" s="17"/>
      <c r="E21" s="17"/>
      <c r="F21" s="17"/>
      <c r="G21" s="17"/>
      <c r="H21" s="17"/>
      <c r="I21" s="17"/>
      <c r="J21" s="17"/>
    </row>
    <row r="22" spans="1:15" ht="21.95" customHeight="1">
      <c r="A22" s="153" t="s">
        <v>18</v>
      </c>
      <c r="B22" s="154" t="s">
        <v>184</v>
      </c>
      <c r="D22" s="17">
        <v>23383</v>
      </c>
      <c r="E22" s="17"/>
      <c r="F22" s="17">
        <v>495230</v>
      </c>
      <c r="G22" s="17"/>
      <c r="H22" s="17">
        <v>13948</v>
      </c>
      <c r="I22" s="18"/>
      <c r="J22" s="14">
        <v>15342</v>
      </c>
      <c r="K22" s="159"/>
      <c r="L22" s="222"/>
      <c r="M22" s="159"/>
      <c r="N22" s="159"/>
      <c r="O22" s="159"/>
    </row>
    <row r="23" spans="1:15" ht="21.95" customHeight="1">
      <c r="A23" s="151" t="s">
        <v>19</v>
      </c>
      <c r="B23" s="121">
        <v>5</v>
      </c>
      <c r="D23" s="17">
        <v>0</v>
      </c>
      <c r="E23" s="17"/>
      <c r="F23" s="17">
        <v>0</v>
      </c>
      <c r="G23" s="17"/>
      <c r="H23" s="17">
        <v>358404</v>
      </c>
      <c r="I23" s="17"/>
      <c r="J23" s="14">
        <v>605457</v>
      </c>
      <c r="M23" s="159"/>
    </row>
    <row r="24" spans="1:15" ht="21.95" customHeight="1">
      <c r="A24" s="151" t="s">
        <v>156</v>
      </c>
      <c r="B24" s="121">
        <v>5</v>
      </c>
      <c r="D24" s="76">
        <v>1059710</v>
      </c>
      <c r="E24" s="17"/>
      <c r="F24" s="76">
        <v>1247648</v>
      </c>
      <c r="G24" s="17"/>
      <c r="H24" s="17">
        <v>1144189</v>
      </c>
      <c r="I24" s="17"/>
      <c r="J24" s="14">
        <v>1415539</v>
      </c>
    </row>
    <row r="25" spans="1:15" ht="21.95" customHeight="1">
      <c r="A25" s="151" t="s">
        <v>196</v>
      </c>
      <c r="D25" s="17">
        <v>688510</v>
      </c>
      <c r="E25" s="17"/>
      <c r="F25" s="17">
        <v>737264</v>
      </c>
      <c r="G25" s="17"/>
      <c r="H25" s="17">
        <v>10519</v>
      </c>
      <c r="I25" s="17"/>
      <c r="J25" s="14">
        <v>12953</v>
      </c>
    </row>
    <row r="26" spans="1:15" ht="21.95" customHeight="1">
      <c r="A26" s="151" t="s">
        <v>157</v>
      </c>
      <c r="D26" s="17">
        <v>30895</v>
      </c>
      <c r="E26" s="17"/>
      <c r="F26" s="17">
        <v>33407</v>
      </c>
      <c r="G26" s="17"/>
      <c r="H26" s="17">
        <v>1810</v>
      </c>
      <c r="I26" s="17"/>
      <c r="J26" s="14">
        <v>1462</v>
      </c>
    </row>
    <row r="27" spans="1:15" ht="21.95" customHeight="1">
      <c r="A27" s="151" t="s">
        <v>21</v>
      </c>
      <c r="B27" s="121">
        <v>2</v>
      </c>
      <c r="D27" s="17">
        <v>57328</v>
      </c>
      <c r="E27" s="17"/>
      <c r="F27" s="17">
        <v>58588</v>
      </c>
      <c r="G27" s="17"/>
      <c r="H27" s="17">
        <v>757</v>
      </c>
      <c r="I27" s="17"/>
      <c r="J27" s="14">
        <v>774</v>
      </c>
    </row>
    <row r="28" spans="1:15" s="131" customFormat="1" ht="21.95" customHeight="1">
      <c r="A28" s="156" t="s">
        <v>22</v>
      </c>
      <c r="B28" s="148"/>
      <c r="C28" s="157"/>
      <c r="D28" s="57">
        <f>SUM(D22:D27)</f>
        <v>1859826</v>
      </c>
      <c r="E28" s="51"/>
      <c r="F28" s="57">
        <f>SUM(F22:F27)</f>
        <v>2572137</v>
      </c>
      <c r="G28" s="51"/>
      <c r="H28" s="57">
        <f>SUM(H22:H27)</f>
        <v>1529627</v>
      </c>
      <c r="I28" s="51"/>
      <c r="J28" s="57">
        <f>SUM(J22:J27)</f>
        <v>2051527</v>
      </c>
    </row>
    <row r="29" spans="1:15" s="131" customFormat="1" ht="21.95" customHeight="1">
      <c r="A29" s="156"/>
      <c r="B29" s="148"/>
      <c r="C29" s="157"/>
      <c r="D29" s="58"/>
      <c r="E29" s="58"/>
      <c r="F29" s="58"/>
      <c r="G29" s="58"/>
      <c r="H29" s="58"/>
      <c r="I29" s="58"/>
      <c r="J29" s="58"/>
    </row>
    <row r="30" spans="1:15" ht="21.95" customHeight="1" thickBot="1">
      <c r="A30" s="131" t="s">
        <v>23</v>
      </c>
      <c r="B30" s="148"/>
      <c r="C30" s="157"/>
      <c r="D30" s="59">
        <f>D28+D19</f>
        <v>3377224</v>
      </c>
      <c r="E30" s="58"/>
      <c r="F30" s="59">
        <f>F28+F19</f>
        <v>4391111</v>
      </c>
      <c r="G30" s="58"/>
      <c r="H30" s="59">
        <f>H28+H19</f>
        <v>3851204</v>
      </c>
      <c r="I30" s="58"/>
      <c r="J30" s="59">
        <f>J28+J19</f>
        <v>4362413</v>
      </c>
    </row>
    <row r="31" spans="1:15" ht="21.95" customHeight="1" thickTop="1">
      <c r="A31" s="131"/>
      <c r="B31" s="148"/>
      <c r="C31" s="157"/>
      <c r="D31" s="18"/>
      <c r="E31" s="18"/>
      <c r="F31" s="18"/>
      <c r="G31" s="18"/>
      <c r="H31" s="18"/>
      <c r="I31" s="18"/>
      <c r="J31" s="18"/>
    </row>
    <row r="32" spans="1:15" ht="21.75" hidden="1">
      <c r="A32" s="131"/>
      <c r="B32" s="148"/>
      <c r="C32" s="157"/>
      <c r="D32" s="18"/>
      <c r="E32" s="18"/>
      <c r="F32" s="18"/>
      <c r="G32" s="18"/>
      <c r="H32" s="18"/>
      <c r="I32" s="18"/>
      <c r="J32" s="18"/>
    </row>
    <row r="33" spans="1:10" ht="21.75" hidden="1">
      <c r="A33" s="131"/>
      <c r="B33" s="148"/>
      <c r="C33" s="157"/>
      <c r="D33" s="18"/>
      <c r="E33" s="18"/>
      <c r="F33" s="18"/>
      <c r="G33" s="18"/>
      <c r="H33" s="18"/>
      <c r="I33" s="18"/>
      <c r="J33" s="18"/>
    </row>
    <row r="34" spans="1:10" ht="21.75" hidden="1">
      <c r="A34" s="131"/>
      <c r="B34" s="148"/>
      <c r="C34" s="157"/>
      <c r="D34" s="18"/>
      <c r="E34" s="18"/>
      <c r="F34" s="18"/>
      <c r="G34" s="18"/>
      <c r="H34" s="18"/>
      <c r="I34" s="18"/>
      <c r="J34" s="18"/>
    </row>
    <row r="35" spans="1:10" ht="21.75" hidden="1">
      <c r="A35" s="131"/>
      <c r="B35" s="148"/>
      <c r="C35" s="157"/>
      <c r="D35" s="18"/>
      <c r="E35" s="18"/>
      <c r="F35" s="18"/>
      <c r="G35" s="18"/>
      <c r="H35" s="18"/>
      <c r="I35" s="18"/>
      <c r="J35" s="18"/>
    </row>
    <row r="36" spans="1:10" ht="21.75" hidden="1">
      <c r="A36" s="261" t="s">
        <v>24</v>
      </c>
      <c r="B36" s="261"/>
      <c r="D36" s="18"/>
      <c r="E36" s="159"/>
      <c r="F36" s="18"/>
      <c r="G36" s="159"/>
      <c r="H36" s="18"/>
      <c r="I36" s="159"/>
      <c r="J36" s="18"/>
    </row>
    <row r="37" spans="1:10" s="144" customFormat="1" ht="23.1" customHeight="1">
      <c r="A37" s="143" t="s">
        <v>0</v>
      </c>
    </row>
    <row r="38" spans="1:10" s="144" customFormat="1" ht="23.1" customHeight="1">
      <c r="A38" s="143" t="s">
        <v>132</v>
      </c>
      <c r="B38" s="143"/>
      <c r="C38" s="143"/>
      <c r="D38" s="143"/>
      <c r="E38" s="143"/>
      <c r="F38" s="143"/>
      <c r="G38" s="143"/>
      <c r="H38" s="143"/>
      <c r="I38" s="143"/>
      <c r="J38" s="143"/>
    </row>
    <row r="39" spans="1:10" ht="23.1" customHeight="1">
      <c r="A39" s="131" t="s">
        <v>24</v>
      </c>
      <c r="B39" s="131"/>
      <c r="C39" s="131"/>
      <c r="D39" s="131"/>
      <c r="E39" s="131"/>
      <c r="F39" s="131"/>
      <c r="G39" s="131"/>
      <c r="H39" s="131"/>
      <c r="I39" s="131"/>
      <c r="J39" s="131"/>
    </row>
    <row r="40" spans="1:10" ht="21.95" customHeight="1">
      <c r="A40" s="131"/>
      <c r="B40" s="99"/>
      <c r="D40" s="131"/>
      <c r="E40" s="157" t="s">
        <v>1</v>
      </c>
      <c r="F40" s="131"/>
      <c r="G40" s="131"/>
      <c r="H40" s="263" t="s">
        <v>2</v>
      </c>
      <c r="I40" s="263"/>
      <c r="J40" s="263"/>
    </row>
    <row r="41" spans="1:10" ht="21.95" customHeight="1">
      <c r="A41" s="131"/>
      <c r="D41" s="133" t="s">
        <v>204</v>
      </c>
      <c r="E41" s="133"/>
      <c r="F41" s="133" t="s">
        <v>3</v>
      </c>
      <c r="H41" s="133" t="s">
        <v>204</v>
      </c>
      <c r="I41" s="133"/>
      <c r="J41" s="133" t="s">
        <v>3</v>
      </c>
    </row>
    <row r="42" spans="1:10" ht="21.95" customHeight="1">
      <c r="A42" s="131"/>
      <c r="B42" s="121" t="s">
        <v>5</v>
      </c>
      <c r="D42" s="146">
        <v>2568</v>
      </c>
      <c r="E42" s="146"/>
      <c r="F42" s="146">
        <v>2567</v>
      </c>
      <c r="H42" s="146">
        <v>2568</v>
      </c>
      <c r="I42" s="146"/>
      <c r="J42" s="146">
        <v>2567</v>
      </c>
    </row>
    <row r="43" spans="1:10" ht="21.95" customHeight="1">
      <c r="A43" s="147" t="s">
        <v>25</v>
      </c>
      <c r="D43" s="146" t="s">
        <v>6</v>
      </c>
      <c r="H43" s="146" t="s">
        <v>6</v>
      </c>
    </row>
    <row r="44" spans="1:10" ht="21.95" customHeight="1">
      <c r="B44" s="148"/>
      <c r="C44" s="157"/>
      <c r="D44" s="262" t="s">
        <v>7</v>
      </c>
      <c r="E44" s="262"/>
      <c r="F44" s="262"/>
      <c r="G44" s="262"/>
      <c r="H44" s="262"/>
      <c r="I44" s="262"/>
      <c r="J44" s="262"/>
    </row>
    <row r="45" spans="1:10" ht="21.95" customHeight="1">
      <c r="A45" s="149" t="s">
        <v>26</v>
      </c>
      <c r="D45" s="150"/>
      <c r="E45" s="150"/>
      <c r="F45" s="150"/>
      <c r="G45" s="150"/>
      <c r="H45" s="150"/>
      <c r="I45" s="150"/>
      <c r="J45" s="150"/>
    </row>
    <row r="46" spans="1:10" ht="21.95" customHeight="1">
      <c r="A46" s="99" t="s">
        <v>27</v>
      </c>
      <c r="B46" s="121">
        <v>7</v>
      </c>
      <c r="D46" s="17">
        <v>160866</v>
      </c>
      <c r="E46" s="160"/>
      <c r="F46" s="17">
        <v>40077</v>
      </c>
      <c r="G46" s="160"/>
      <c r="H46" s="17">
        <v>160866</v>
      </c>
      <c r="I46" s="160"/>
      <c r="J46" s="17">
        <v>40077</v>
      </c>
    </row>
    <row r="47" spans="1:10" ht="21.95" customHeight="1">
      <c r="A47" s="99" t="s">
        <v>28</v>
      </c>
      <c r="B47" s="121">
        <v>2</v>
      </c>
      <c r="D47" s="17">
        <v>146676</v>
      </c>
      <c r="E47" s="160"/>
      <c r="F47" s="17">
        <v>196128</v>
      </c>
      <c r="G47" s="160"/>
      <c r="H47" s="17">
        <v>39065</v>
      </c>
      <c r="I47" s="160"/>
      <c r="J47" s="17">
        <v>55295</v>
      </c>
    </row>
    <row r="48" spans="1:10" ht="21.95" customHeight="1">
      <c r="A48" s="151" t="s">
        <v>29</v>
      </c>
      <c r="B48" s="121">
        <v>7</v>
      </c>
      <c r="D48" s="17">
        <v>366800</v>
      </c>
      <c r="E48" s="20"/>
      <c r="F48" s="17">
        <v>366800</v>
      </c>
      <c r="G48" s="20"/>
      <c r="H48" s="20">
        <v>366800</v>
      </c>
      <c r="I48" s="20"/>
      <c r="J48" s="20">
        <v>366800</v>
      </c>
    </row>
    <row r="49" spans="1:12" ht="21.95" customHeight="1">
      <c r="A49" s="161" t="s">
        <v>30</v>
      </c>
      <c r="B49" s="121" t="s">
        <v>190</v>
      </c>
      <c r="C49" s="21"/>
      <c r="D49" s="20">
        <v>28334</v>
      </c>
      <c r="E49" s="15"/>
      <c r="F49" s="20">
        <v>29220</v>
      </c>
      <c r="G49" s="16"/>
      <c r="H49" s="20">
        <v>3199</v>
      </c>
      <c r="I49" s="16"/>
      <c r="J49" s="20">
        <v>3715</v>
      </c>
    </row>
    <row r="50" spans="1:12" ht="21.95" customHeight="1">
      <c r="A50" s="151" t="s">
        <v>235</v>
      </c>
      <c r="B50" s="121" t="s">
        <v>190</v>
      </c>
      <c r="D50" s="17">
        <v>0</v>
      </c>
      <c r="E50" s="20"/>
      <c r="F50" s="17">
        <v>50000</v>
      </c>
      <c r="G50" s="20"/>
      <c r="H50" s="20">
        <v>55000</v>
      </c>
      <c r="I50" s="20"/>
      <c r="J50" s="20">
        <v>96000</v>
      </c>
      <c r="L50" s="159"/>
    </row>
    <row r="51" spans="1:12" ht="21.95" customHeight="1">
      <c r="A51" s="151" t="s">
        <v>135</v>
      </c>
      <c r="B51" s="121">
        <v>7</v>
      </c>
      <c r="D51" s="20">
        <v>48000</v>
      </c>
      <c r="E51" s="20"/>
      <c r="F51" s="20">
        <v>600000</v>
      </c>
      <c r="G51" s="20"/>
      <c r="H51" s="20">
        <v>48000</v>
      </c>
      <c r="I51" s="20"/>
      <c r="J51" s="20">
        <v>600000</v>
      </c>
      <c r="L51" s="159"/>
    </row>
    <row r="52" spans="1:12" ht="21.95" customHeight="1">
      <c r="A52" s="99" t="s">
        <v>158</v>
      </c>
      <c r="B52" s="121">
        <v>2</v>
      </c>
      <c r="D52" s="20">
        <v>39400</v>
      </c>
      <c r="E52" s="20"/>
      <c r="F52" s="20">
        <v>14400</v>
      </c>
      <c r="G52" s="20"/>
      <c r="H52" s="17">
        <v>39400</v>
      </c>
      <c r="I52" s="20"/>
      <c r="J52" s="20">
        <v>82231</v>
      </c>
      <c r="L52" s="159"/>
    </row>
    <row r="53" spans="1:12" ht="21.95" customHeight="1">
      <c r="A53" s="99" t="s">
        <v>159</v>
      </c>
      <c r="D53" s="20">
        <v>0</v>
      </c>
      <c r="E53" s="20"/>
      <c r="F53" s="20">
        <v>8518</v>
      </c>
      <c r="G53" s="20"/>
      <c r="H53" s="17">
        <v>0</v>
      </c>
      <c r="I53" s="20"/>
      <c r="J53" s="20">
        <v>8518</v>
      </c>
    </row>
    <row r="54" spans="1:12" ht="21.95" customHeight="1">
      <c r="A54" s="99" t="s">
        <v>129</v>
      </c>
      <c r="B54" s="121">
        <v>2</v>
      </c>
      <c r="D54" s="20">
        <v>52555</v>
      </c>
      <c r="E54" s="20"/>
      <c r="F54" s="20">
        <v>64258</v>
      </c>
      <c r="G54" s="20"/>
      <c r="H54" s="17">
        <v>0</v>
      </c>
      <c r="I54" s="20"/>
      <c r="J54" s="20">
        <v>0</v>
      </c>
    </row>
    <row r="55" spans="1:12" s="131" customFormat="1" ht="21.95" customHeight="1">
      <c r="A55" s="156" t="s">
        <v>31</v>
      </c>
      <c r="B55" s="149"/>
      <c r="C55" s="157"/>
      <c r="D55" s="60">
        <f>SUM(D46:D54)</f>
        <v>842631</v>
      </c>
      <c r="E55" s="61"/>
      <c r="F55" s="60">
        <f>SUM(F46:F54)</f>
        <v>1369401</v>
      </c>
      <c r="G55" s="61"/>
      <c r="H55" s="60">
        <f>SUM(H46:H54)</f>
        <v>712330</v>
      </c>
      <c r="I55" s="61"/>
      <c r="J55" s="60">
        <f>SUM(J46:J54)</f>
        <v>1252636</v>
      </c>
      <c r="L55" s="174"/>
    </row>
    <row r="56" spans="1:12" ht="21.95" customHeight="1">
      <c r="D56" s="160"/>
      <c r="E56" s="160"/>
      <c r="F56" s="160"/>
      <c r="G56" s="160"/>
      <c r="H56" s="160"/>
      <c r="I56" s="160"/>
      <c r="J56" s="160"/>
    </row>
    <row r="57" spans="1:12" ht="21.95" customHeight="1">
      <c r="A57" s="149" t="s">
        <v>32</v>
      </c>
      <c r="D57" s="160"/>
      <c r="E57" s="160"/>
      <c r="F57" s="160"/>
      <c r="G57" s="160"/>
      <c r="H57" s="160"/>
      <c r="I57" s="160"/>
      <c r="J57" s="160"/>
    </row>
    <row r="58" spans="1:12" ht="21.95" customHeight="1">
      <c r="A58" s="161" t="s">
        <v>33</v>
      </c>
      <c r="B58" s="19" t="s">
        <v>190</v>
      </c>
      <c r="C58" s="21"/>
      <c r="D58" s="15">
        <v>925826</v>
      </c>
      <c r="E58" s="15"/>
      <c r="F58" s="15">
        <v>939319</v>
      </c>
      <c r="G58" s="15"/>
      <c r="H58" s="15">
        <v>2683</v>
      </c>
      <c r="I58" s="15"/>
      <c r="J58" s="15">
        <v>3786</v>
      </c>
    </row>
    <row r="59" spans="1:12" ht="21.95" customHeight="1">
      <c r="A59" s="161" t="s">
        <v>34</v>
      </c>
      <c r="B59" s="19"/>
      <c r="C59" s="21"/>
      <c r="D59" s="15">
        <v>24351</v>
      </c>
      <c r="E59" s="15"/>
      <c r="F59" s="15">
        <v>23970</v>
      </c>
      <c r="G59" s="15"/>
      <c r="H59" s="15">
        <v>14920</v>
      </c>
      <c r="I59" s="15"/>
      <c r="J59" s="15">
        <v>16000</v>
      </c>
    </row>
    <row r="60" spans="1:12" s="131" customFormat="1" ht="21.95" customHeight="1">
      <c r="A60" s="156" t="s">
        <v>36</v>
      </c>
      <c r="B60" s="148"/>
      <c r="C60" s="157"/>
      <c r="D60" s="60">
        <f>SUM(D58:D59)</f>
        <v>950177</v>
      </c>
      <c r="E60" s="61"/>
      <c r="F60" s="60">
        <f>SUM(F58:F59)</f>
        <v>963289</v>
      </c>
      <c r="G60" s="61"/>
      <c r="H60" s="60">
        <f>SUM(H58:H59)</f>
        <v>17603</v>
      </c>
      <c r="I60" s="61"/>
      <c r="J60" s="60">
        <f>SUM(J58:J59)</f>
        <v>19786</v>
      </c>
      <c r="L60" s="174"/>
    </row>
    <row r="61" spans="1:12" s="131" customFormat="1" ht="21.95" customHeight="1">
      <c r="A61" s="156"/>
      <c r="B61" s="148"/>
      <c r="C61" s="157"/>
      <c r="D61" s="61"/>
      <c r="E61" s="61"/>
      <c r="F61" s="61"/>
      <c r="G61" s="61"/>
      <c r="H61" s="61"/>
      <c r="I61" s="61"/>
      <c r="J61" s="61"/>
    </row>
    <row r="62" spans="1:12" s="131" customFormat="1" ht="21.95" customHeight="1">
      <c r="A62" s="156" t="s">
        <v>37</v>
      </c>
      <c r="B62" s="148"/>
      <c r="C62" s="157"/>
      <c r="D62" s="62">
        <f>D60+D55</f>
        <v>1792808</v>
      </c>
      <c r="E62" s="61"/>
      <c r="F62" s="62">
        <f>F60+F55</f>
        <v>2332690</v>
      </c>
      <c r="G62" s="61"/>
      <c r="H62" s="62">
        <f>H60+H55</f>
        <v>729933</v>
      </c>
      <c r="I62" s="61"/>
      <c r="J62" s="62">
        <f>J60+J55</f>
        <v>1272422</v>
      </c>
    </row>
    <row r="63" spans="1:12" ht="21.95" customHeight="1">
      <c r="A63" s="162"/>
      <c r="B63" s="77"/>
      <c r="D63" s="159"/>
      <c r="E63" s="159"/>
      <c r="F63" s="159"/>
      <c r="G63" s="159"/>
      <c r="H63" s="159"/>
      <c r="I63" s="159"/>
      <c r="J63" s="159"/>
    </row>
    <row r="64" spans="1:12" s="144" customFormat="1" ht="23.1" customHeight="1">
      <c r="A64" s="143" t="s">
        <v>0</v>
      </c>
    </row>
    <row r="65" spans="1:11" s="144" customFormat="1" ht="23.1" customHeight="1">
      <c r="A65" s="143" t="s">
        <v>132</v>
      </c>
      <c r="B65" s="143"/>
      <c r="C65" s="143"/>
      <c r="D65" s="143"/>
      <c r="E65" s="143"/>
      <c r="F65" s="143"/>
      <c r="G65" s="143"/>
      <c r="H65" s="143"/>
      <c r="I65" s="143"/>
      <c r="J65" s="143"/>
    </row>
    <row r="66" spans="1:11" ht="23.1" customHeight="1">
      <c r="A66" s="131" t="s">
        <v>24</v>
      </c>
      <c r="B66" s="131"/>
      <c r="C66" s="131"/>
      <c r="D66" s="131"/>
      <c r="E66" s="131"/>
      <c r="F66" s="131"/>
      <c r="G66" s="131"/>
      <c r="H66" s="131"/>
      <c r="I66" s="131"/>
      <c r="J66" s="131"/>
    </row>
    <row r="67" spans="1:11" ht="21.95" customHeight="1">
      <c r="A67" s="131"/>
      <c r="B67" s="99"/>
      <c r="D67" s="131"/>
      <c r="E67" s="157" t="s">
        <v>1</v>
      </c>
      <c r="F67" s="131"/>
      <c r="G67" s="131"/>
      <c r="H67" s="263" t="s">
        <v>2</v>
      </c>
      <c r="I67" s="263"/>
      <c r="J67" s="263"/>
    </row>
    <row r="68" spans="1:11" ht="21.95" customHeight="1">
      <c r="A68" s="131"/>
      <c r="D68" s="133" t="s">
        <v>204</v>
      </c>
      <c r="E68" s="133"/>
      <c r="F68" s="133" t="s">
        <v>3</v>
      </c>
      <c r="H68" s="133" t="s">
        <v>204</v>
      </c>
      <c r="I68" s="133"/>
      <c r="J68" s="133" t="s">
        <v>3</v>
      </c>
    </row>
    <row r="69" spans="1:11" ht="21.95" customHeight="1">
      <c r="A69" s="131"/>
      <c r="D69" s="146">
        <v>2568</v>
      </c>
      <c r="E69" s="146"/>
      <c r="F69" s="146">
        <v>2567</v>
      </c>
      <c r="H69" s="146">
        <v>2568</v>
      </c>
      <c r="I69" s="146"/>
      <c r="J69" s="146">
        <v>2567</v>
      </c>
    </row>
    <row r="70" spans="1:11" ht="21.95" customHeight="1">
      <c r="A70" s="147"/>
      <c r="D70" s="146" t="s">
        <v>6</v>
      </c>
      <c r="H70" s="146" t="s">
        <v>6</v>
      </c>
    </row>
    <row r="71" spans="1:11" ht="21.95" customHeight="1">
      <c r="B71" s="148"/>
      <c r="C71" s="157"/>
      <c r="D71" s="262" t="s">
        <v>7</v>
      </c>
      <c r="E71" s="262"/>
      <c r="F71" s="262"/>
      <c r="G71" s="262"/>
      <c r="H71" s="262"/>
      <c r="I71" s="262"/>
      <c r="J71" s="262"/>
    </row>
    <row r="72" spans="1:11" ht="21.95" customHeight="1">
      <c r="A72" s="149" t="s">
        <v>38</v>
      </c>
      <c r="B72" s="78"/>
      <c r="D72" s="150"/>
      <c r="E72" s="150"/>
      <c r="F72" s="150"/>
      <c r="G72" s="150"/>
      <c r="H72" s="150"/>
      <c r="I72" s="150"/>
      <c r="J72" s="150"/>
    </row>
    <row r="73" spans="1:11" ht="21.95" customHeight="1">
      <c r="A73" s="183" t="s">
        <v>39</v>
      </c>
      <c r="D73" s="150"/>
      <c r="E73" s="150"/>
      <c r="F73" s="150"/>
      <c r="G73" s="150"/>
      <c r="H73" s="150"/>
      <c r="I73" s="150"/>
      <c r="J73" s="150"/>
    </row>
    <row r="74" spans="1:11" ht="21.95" customHeight="1">
      <c r="A74" s="163" t="s">
        <v>40</v>
      </c>
      <c r="D74" s="150"/>
      <c r="E74" s="150"/>
      <c r="F74" s="150"/>
      <c r="G74" s="150"/>
      <c r="H74" s="150"/>
      <c r="I74" s="150"/>
      <c r="J74" s="150"/>
    </row>
    <row r="75" spans="1:11" ht="21.95" customHeight="1" thickBot="1">
      <c r="A75" s="163" t="s">
        <v>41</v>
      </c>
      <c r="D75" s="23">
        <v>3458554</v>
      </c>
      <c r="E75" s="150"/>
      <c r="F75" s="23">
        <v>3458554</v>
      </c>
      <c r="G75" s="150"/>
      <c r="H75" s="23">
        <v>3458554</v>
      </c>
      <c r="I75" s="150"/>
      <c r="J75" s="23">
        <v>3458554</v>
      </c>
    </row>
    <row r="76" spans="1:11" ht="21.95" customHeight="1" thickTop="1">
      <c r="A76" s="163" t="s">
        <v>42</v>
      </c>
      <c r="D76" s="18"/>
      <c r="E76" s="17"/>
      <c r="F76" s="18"/>
      <c r="G76" s="18"/>
      <c r="H76" s="18"/>
      <c r="I76" s="18"/>
      <c r="J76" s="18"/>
    </row>
    <row r="77" spans="1:11" ht="21.95" customHeight="1">
      <c r="A77" s="163" t="s">
        <v>128</v>
      </c>
      <c r="D77" s="18">
        <v>2503255</v>
      </c>
      <c r="E77" s="17"/>
      <c r="F77" s="18">
        <v>2503255</v>
      </c>
      <c r="G77" s="18"/>
      <c r="H77" s="18">
        <f>'SOCE_Separate 12'!E26</f>
        <v>2503255</v>
      </c>
      <c r="I77" s="18"/>
      <c r="J77" s="18">
        <v>2503255</v>
      </c>
      <c r="K77" s="159"/>
    </row>
    <row r="78" spans="1:11" ht="21.95" customHeight="1">
      <c r="A78" s="99" t="s">
        <v>43</v>
      </c>
      <c r="D78" s="18">
        <v>207161</v>
      </c>
      <c r="E78" s="18"/>
      <c r="F78" s="18">
        <v>207161</v>
      </c>
      <c r="G78" s="18"/>
      <c r="H78" s="18">
        <f>'SOCE_Separate 12'!G26</f>
        <v>207161</v>
      </c>
      <c r="I78" s="18"/>
      <c r="J78" s="18">
        <v>207161</v>
      </c>
    </row>
    <row r="79" spans="1:11" ht="21.95" customHeight="1">
      <c r="A79" s="99" t="s">
        <v>179</v>
      </c>
      <c r="D79" s="150"/>
      <c r="E79" s="150"/>
      <c r="F79" s="150"/>
      <c r="G79" s="150"/>
      <c r="H79" s="150"/>
      <c r="I79" s="150"/>
      <c r="J79" s="150"/>
    </row>
    <row r="80" spans="1:11" ht="21.95" customHeight="1">
      <c r="A80" s="163" t="s">
        <v>44</v>
      </c>
      <c r="D80" s="150"/>
      <c r="E80" s="150"/>
      <c r="F80" s="150"/>
      <c r="G80" s="150"/>
      <c r="H80" s="150"/>
      <c r="I80" s="150"/>
      <c r="J80" s="150"/>
    </row>
    <row r="81" spans="1:11" ht="21.95" customHeight="1">
      <c r="A81" s="162" t="s">
        <v>45</v>
      </c>
      <c r="D81" s="18">
        <v>82900</v>
      </c>
      <c r="E81" s="18"/>
      <c r="F81" s="18">
        <v>82900</v>
      </c>
      <c r="G81" s="18"/>
      <c r="H81" s="18">
        <f>'SOCE_Separate 12'!I26</f>
        <v>82900</v>
      </c>
      <c r="I81" s="18"/>
      <c r="J81" s="18">
        <v>82900</v>
      </c>
    </row>
    <row r="82" spans="1:11" ht="21.95" customHeight="1">
      <c r="A82" s="163" t="s">
        <v>180</v>
      </c>
      <c r="D82" s="18">
        <f>'SOCE_Conso 11'!H37</f>
        <v>-816008</v>
      </c>
      <c r="E82" s="18"/>
      <c r="F82" s="18">
        <v>-820690</v>
      </c>
      <c r="G82" s="18"/>
      <c r="H82" s="18">
        <f>'SOCE_Separate 12'!K26</f>
        <v>327568</v>
      </c>
      <c r="I82" s="18"/>
      <c r="J82" s="18">
        <v>294894</v>
      </c>
      <c r="K82" s="159"/>
    </row>
    <row r="83" spans="1:11" ht="21.95" customHeight="1">
      <c r="A83" s="99" t="s">
        <v>47</v>
      </c>
      <c r="D83" s="22">
        <f>SUM('SOCE_Conso 11'!J37,'SOCE_Conso 11'!L37,'SOCE_Conso 11'!N37,'SOCE_Conso 11'!P37)</f>
        <v>-392892</v>
      </c>
      <c r="E83" s="18"/>
      <c r="F83" s="22">
        <v>85795</v>
      </c>
      <c r="G83" s="18"/>
      <c r="H83" s="22">
        <f>'SOCE_Separate 12'!M26</f>
        <v>387</v>
      </c>
      <c r="I83" s="18"/>
      <c r="J83" s="22">
        <v>1781</v>
      </c>
    </row>
    <row r="84" spans="1:11" ht="21.95" customHeight="1">
      <c r="A84" s="156" t="s">
        <v>48</v>
      </c>
      <c r="D84" s="57">
        <f>SUM(D77:D83)</f>
        <v>1584416</v>
      </c>
      <c r="E84" s="58"/>
      <c r="F84" s="57">
        <f>SUM(F77:F83)</f>
        <v>2058421</v>
      </c>
      <c r="G84" s="58"/>
      <c r="H84" s="57">
        <f>SUM(H77:H83)</f>
        <v>3121271</v>
      </c>
      <c r="I84" s="58"/>
      <c r="J84" s="57">
        <f>SUM(J77:J83)</f>
        <v>3089991</v>
      </c>
    </row>
    <row r="85" spans="1:11" ht="21.95" customHeight="1">
      <c r="A85" s="156"/>
      <c r="D85" s="58"/>
      <c r="E85" s="58"/>
      <c r="F85" s="58"/>
      <c r="G85" s="58"/>
      <c r="H85" s="58"/>
      <c r="I85" s="58"/>
      <c r="J85" s="58"/>
    </row>
    <row r="86" spans="1:11" ht="21.95" customHeight="1" thickBot="1">
      <c r="A86" s="131" t="s">
        <v>49</v>
      </c>
      <c r="B86" s="148"/>
      <c r="C86" s="157"/>
      <c r="D86" s="59">
        <f>D62+D84</f>
        <v>3377224</v>
      </c>
      <c r="E86" s="58"/>
      <c r="F86" s="59">
        <f>F62+F84</f>
        <v>4391111</v>
      </c>
      <c r="G86" s="58"/>
      <c r="H86" s="59">
        <f>H62+H84</f>
        <v>3851204</v>
      </c>
      <c r="I86" s="58"/>
      <c r="J86" s="59">
        <f>J62+J84</f>
        <v>4362413</v>
      </c>
    </row>
    <row r="87" spans="1:11" ht="21.95" customHeight="1" thickTop="1">
      <c r="C87" s="157"/>
      <c r="D87" s="18"/>
      <c r="E87" s="18"/>
      <c r="F87" s="18"/>
      <c r="G87" s="18"/>
      <c r="H87" s="18"/>
      <c r="I87" s="18"/>
      <c r="J87" s="18"/>
    </row>
    <row r="88" spans="1:11" ht="21.75">
      <c r="A88" s="261"/>
      <c r="B88" s="261"/>
      <c r="C88" s="157"/>
      <c r="D88" s="18"/>
      <c r="E88" s="18"/>
      <c r="F88" s="18"/>
      <c r="G88" s="18"/>
      <c r="H88" s="18"/>
      <c r="I88" s="18"/>
      <c r="J88" s="18"/>
    </row>
    <row r="89" spans="1:11" ht="21.75">
      <c r="B89" s="145"/>
      <c r="D89" s="159"/>
      <c r="F89" s="159"/>
      <c r="H89" s="159"/>
      <c r="J89" s="159"/>
    </row>
    <row r="90" spans="1:11" ht="21.75">
      <c r="B90" s="145"/>
      <c r="D90" s="159"/>
      <c r="E90" s="159"/>
      <c r="F90" s="159"/>
      <c r="G90" s="159"/>
      <c r="H90" s="159"/>
      <c r="I90" s="159"/>
      <c r="J90" s="159"/>
    </row>
    <row r="91" spans="1:11" ht="21.75">
      <c r="B91" s="145"/>
      <c r="D91" s="159"/>
      <c r="F91" s="159"/>
      <c r="H91" s="159"/>
      <c r="J91" s="159"/>
    </row>
    <row r="92" spans="1:11" ht="21.75"/>
    <row r="93" spans="1:11" ht="21.75"/>
    <row r="95" spans="1:11" ht="21.75">
      <c r="B95" s="145"/>
    </row>
    <row r="96" spans="1:11" ht="21.75">
      <c r="B96" s="145"/>
    </row>
  </sheetData>
  <mergeCells count="9">
    <mergeCell ref="A88:B88"/>
    <mergeCell ref="A36:B36"/>
    <mergeCell ref="D44:J44"/>
    <mergeCell ref="D8:J8"/>
    <mergeCell ref="D4:F4"/>
    <mergeCell ref="H4:J4"/>
    <mergeCell ref="H40:J40"/>
    <mergeCell ref="H67:J67"/>
    <mergeCell ref="D71:J71"/>
  </mergeCells>
  <pageMargins left="0.8" right="0.8" top="0.48" bottom="0.4" header="0.5" footer="0.5"/>
  <pageSetup paperSize="9" scale="78" firstPageNumber="4" fitToWidth="0"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2" manualBreakCount="2">
    <brk id="36" max="16383" man="1"/>
    <brk id="6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view="pageBreakPreview" topLeftCell="A69" zoomScale="175" zoomScaleNormal="115" zoomScaleSheetLayoutView="175" workbookViewId="0">
      <selection activeCell="J63" sqref="J63"/>
    </sheetView>
  </sheetViews>
  <sheetFormatPr defaultColWidth="10.6640625" defaultRowHeight="21.95" customHeight="1"/>
  <cols>
    <col min="1" max="1" width="59.1640625" style="140" customWidth="1"/>
    <col min="2" max="2" width="8.1640625" style="177" customWidth="1"/>
    <col min="3" max="3" width="1.6640625" style="139" customWidth="1"/>
    <col min="4" max="4" width="13.83203125" style="140" customWidth="1"/>
    <col min="5" max="5" width="1.5" style="140" customWidth="1"/>
    <col min="6" max="6" width="13.83203125" style="140" customWidth="1"/>
    <col min="7" max="7" width="1.5" style="172" customWidth="1"/>
    <col min="8" max="8" width="13.83203125" style="140" customWidth="1"/>
    <col min="9" max="9" width="1.5" style="140" customWidth="1"/>
    <col min="10" max="10" width="13.83203125" style="140" customWidth="1"/>
    <col min="11" max="11" width="2" style="140" customWidth="1"/>
    <col min="12" max="16384" width="10.6640625" style="140"/>
  </cols>
  <sheetData>
    <row r="1" spans="1:11" s="116" customFormat="1" ht="23.1" customHeight="1">
      <c r="A1" s="100" t="s">
        <v>0</v>
      </c>
      <c r="B1" s="175"/>
      <c r="C1" s="100"/>
      <c r="D1" s="100"/>
      <c r="E1" s="100"/>
      <c r="F1" s="100"/>
      <c r="G1" s="165"/>
      <c r="H1" s="100"/>
      <c r="I1" s="100"/>
      <c r="J1" s="100"/>
      <c r="K1" s="100"/>
    </row>
    <row r="2" spans="1:11" s="116" customFormat="1" ht="23.1" customHeight="1">
      <c r="A2" s="117" t="s">
        <v>50</v>
      </c>
      <c r="B2" s="176"/>
      <c r="C2" s="117"/>
      <c r="D2" s="117"/>
      <c r="E2" s="117"/>
      <c r="F2" s="117"/>
      <c r="G2" s="166"/>
      <c r="H2" s="117"/>
      <c r="I2" s="117"/>
      <c r="J2" s="117"/>
    </row>
    <row r="3" spans="1:11" s="116" customFormat="1" ht="23.1" customHeight="1">
      <c r="A3" s="117"/>
      <c r="B3" s="176"/>
      <c r="C3" s="117"/>
      <c r="D3" s="117"/>
      <c r="E3" s="117"/>
      <c r="F3" s="117"/>
      <c r="G3" s="166"/>
      <c r="H3" s="117"/>
      <c r="I3" s="117"/>
      <c r="J3" s="117"/>
    </row>
    <row r="4" spans="1:11" s="119" customFormat="1" ht="21.95" customHeight="1">
      <c r="A4" s="118"/>
      <c r="B4" s="120"/>
      <c r="D4" s="266" t="s">
        <v>1</v>
      </c>
      <c r="E4" s="266"/>
      <c r="F4" s="266"/>
      <c r="G4" s="266"/>
      <c r="H4" s="266" t="s">
        <v>2</v>
      </c>
      <c r="I4" s="266"/>
      <c r="J4" s="266"/>
    </row>
    <row r="5" spans="1:11" s="119" customFormat="1" ht="21.95" customHeight="1">
      <c r="A5" s="118"/>
      <c r="B5" s="184"/>
      <c r="C5" s="184"/>
      <c r="D5" s="265" t="s">
        <v>51</v>
      </c>
      <c r="E5" s="265"/>
      <c r="F5" s="265"/>
      <c r="G5" s="167"/>
      <c r="H5" s="265" t="s">
        <v>51</v>
      </c>
      <c r="I5" s="265"/>
      <c r="J5" s="265"/>
    </row>
    <row r="6" spans="1:11" s="119" customFormat="1" ht="21.95" customHeight="1">
      <c r="A6" s="118"/>
      <c r="B6" s="120"/>
      <c r="C6" s="184"/>
      <c r="D6" s="265" t="s">
        <v>206</v>
      </c>
      <c r="E6" s="265"/>
      <c r="F6" s="265"/>
      <c r="G6" s="167"/>
      <c r="H6" s="265" t="s">
        <v>206</v>
      </c>
      <c r="I6" s="265"/>
      <c r="J6" s="265"/>
    </row>
    <row r="7" spans="1:11" s="119" customFormat="1" ht="21.95" customHeight="1">
      <c r="A7" s="118"/>
      <c r="B7" s="121"/>
      <c r="C7" s="184"/>
      <c r="D7" s="120">
        <v>2568</v>
      </c>
      <c r="F7" s="120">
        <v>2567</v>
      </c>
      <c r="G7" s="168"/>
      <c r="H7" s="120">
        <v>2568</v>
      </c>
      <c r="J7" s="120">
        <v>2567</v>
      </c>
    </row>
    <row r="8" spans="1:11" s="119" customFormat="1" ht="21.95" customHeight="1">
      <c r="A8" s="118"/>
      <c r="B8" s="121"/>
      <c r="C8" s="184"/>
      <c r="D8" s="120"/>
      <c r="F8" s="120" t="s">
        <v>181</v>
      </c>
      <c r="G8" s="168"/>
      <c r="H8" s="120"/>
      <c r="J8" s="120"/>
    </row>
    <row r="9" spans="1:11" s="119" customFormat="1" ht="21.95" customHeight="1">
      <c r="A9" s="118"/>
      <c r="B9" s="184"/>
      <c r="C9" s="122"/>
      <c r="D9" s="264" t="s">
        <v>7</v>
      </c>
      <c r="E9" s="264"/>
      <c r="F9" s="264"/>
      <c r="G9" s="264"/>
      <c r="H9" s="264"/>
      <c r="I9" s="264"/>
      <c r="J9" s="264"/>
    </row>
    <row r="10" spans="1:11" s="119" customFormat="1" ht="21.95" customHeight="1">
      <c r="A10" s="118" t="s">
        <v>160</v>
      </c>
      <c r="B10" s="184"/>
      <c r="C10" s="122"/>
      <c r="D10" s="184"/>
      <c r="E10" s="184"/>
      <c r="F10" s="184"/>
      <c r="G10" s="184"/>
      <c r="H10" s="184"/>
      <c r="I10" s="184"/>
      <c r="J10" s="184"/>
    </row>
    <row r="11" spans="1:11" s="119" customFormat="1" ht="21.95" customHeight="1">
      <c r="A11" s="123" t="s">
        <v>52</v>
      </c>
      <c r="B11" s="184"/>
      <c r="C11" s="184"/>
      <c r="D11" s="245"/>
      <c r="E11" s="245"/>
      <c r="F11" s="27"/>
      <c r="G11" s="246"/>
      <c r="H11" s="245"/>
      <c r="I11" s="245"/>
      <c r="J11" s="245"/>
    </row>
    <row r="12" spans="1:11" s="119" customFormat="1" ht="21.95" customHeight="1">
      <c r="A12" s="124" t="s">
        <v>161</v>
      </c>
      <c r="B12" s="125"/>
      <c r="C12" s="125"/>
      <c r="D12" s="89">
        <v>27540</v>
      </c>
      <c r="E12" s="27"/>
      <c r="F12" s="89">
        <v>44501</v>
      </c>
      <c r="G12" s="238"/>
      <c r="H12" s="89">
        <v>38035</v>
      </c>
      <c r="I12" s="27"/>
      <c r="J12" s="89">
        <v>20349</v>
      </c>
      <c r="K12" s="27"/>
    </row>
    <row r="13" spans="1:11" s="119" customFormat="1" ht="21.95" customHeight="1">
      <c r="A13" s="124" t="s">
        <v>162</v>
      </c>
      <c r="B13" s="125"/>
      <c r="C13" s="125"/>
      <c r="D13" s="89">
        <v>2460</v>
      </c>
      <c r="E13" s="27"/>
      <c r="F13" s="89">
        <v>0</v>
      </c>
      <c r="G13" s="238"/>
      <c r="H13" s="89">
        <v>3480</v>
      </c>
      <c r="I13" s="27"/>
      <c r="J13" s="89">
        <v>3780</v>
      </c>
      <c r="K13" s="27"/>
    </row>
    <row r="14" spans="1:11" s="119" customFormat="1" ht="21.95" customHeight="1">
      <c r="A14" s="124" t="s">
        <v>53</v>
      </c>
      <c r="B14" s="125"/>
      <c r="C14" s="125"/>
      <c r="D14" s="89">
        <v>50809</v>
      </c>
      <c r="E14" s="27"/>
      <c r="F14" s="89">
        <v>49481</v>
      </c>
      <c r="G14" s="238"/>
      <c r="H14" s="89">
        <v>0</v>
      </c>
      <c r="I14" s="27"/>
      <c r="J14" s="89">
        <v>0</v>
      </c>
      <c r="K14" s="27"/>
    </row>
    <row r="15" spans="1:11" s="119" customFormat="1" ht="21.95" customHeight="1">
      <c r="A15" s="124" t="s">
        <v>163</v>
      </c>
      <c r="B15" s="125"/>
      <c r="C15" s="125"/>
      <c r="D15" s="89">
        <v>16999</v>
      </c>
      <c r="E15" s="27"/>
      <c r="F15" s="89">
        <v>723</v>
      </c>
      <c r="G15" s="238"/>
      <c r="H15" s="89">
        <v>98039</v>
      </c>
      <c r="I15" s="27"/>
      <c r="J15" s="89">
        <v>723</v>
      </c>
      <c r="K15" s="27"/>
    </row>
    <row r="16" spans="1:11" s="119" customFormat="1" ht="21.95" customHeight="1">
      <c r="A16" s="124" t="s">
        <v>207</v>
      </c>
      <c r="B16" s="125"/>
      <c r="C16" s="125"/>
      <c r="D16" s="89">
        <v>0</v>
      </c>
      <c r="E16" s="27"/>
      <c r="F16" s="89">
        <v>0</v>
      </c>
      <c r="G16" s="238"/>
      <c r="H16" s="89">
        <v>0</v>
      </c>
      <c r="I16" s="27"/>
      <c r="J16" s="89">
        <v>5875</v>
      </c>
      <c r="K16" s="27"/>
    </row>
    <row r="17" spans="1:11" s="119" customFormat="1" ht="21.95" customHeight="1">
      <c r="A17" s="127" t="s">
        <v>54</v>
      </c>
      <c r="B17" s="125"/>
      <c r="C17" s="125"/>
      <c r="D17" s="89">
        <v>9071</v>
      </c>
      <c r="E17" s="27"/>
      <c r="F17" s="89">
        <v>9197</v>
      </c>
      <c r="G17" s="238"/>
      <c r="H17" s="89">
        <v>2090</v>
      </c>
      <c r="I17" s="27"/>
      <c r="J17" s="89">
        <v>22</v>
      </c>
      <c r="K17" s="27"/>
    </row>
    <row r="18" spans="1:11" s="119" customFormat="1" ht="21.95" customHeight="1">
      <c r="A18" s="128" t="s">
        <v>55</v>
      </c>
      <c r="B18" s="184"/>
      <c r="C18" s="184"/>
      <c r="D18" s="85">
        <f>SUM(D12:D17)</f>
        <v>106879</v>
      </c>
      <c r="E18" s="242"/>
      <c r="F18" s="85">
        <f>SUM(F12:F17)</f>
        <v>103902</v>
      </c>
      <c r="G18" s="243">
        <f>SUM(G12:G17)</f>
        <v>0</v>
      </c>
      <c r="H18" s="85">
        <f>SUM(H12:H17)</f>
        <v>141644</v>
      </c>
      <c r="I18" s="242"/>
      <c r="J18" s="85">
        <f>SUM(J12:J17)</f>
        <v>30749</v>
      </c>
      <c r="K18" s="27"/>
    </row>
    <row r="19" spans="1:11" s="119" customFormat="1" ht="21.95" customHeight="1">
      <c r="A19" s="129"/>
      <c r="B19" s="184"/>
      <c r="C19" s="184"/>
      <c r="D19" s="89"/>
      <c r="E19" s="89"/>
      <c r="F19" s="89"/>
      <c r="G19" s="247"/>
      <c r="H19" s="89"/>
      <c r="I19" s="89"/>
      <c r="J19" s="89"/>
      <c r="K19" s="27"/>
    </row>
    <row r="20" spans="1:11" s="119" customFormat="1" ht="21.95" customHeight="1">
      <c r="A20" s="123" t="s">
        <v>56</v>
      </c>
      <c r="B20" s="184"/>
      <c r="C20" s="184"/>
      <c r="D20" s="27"/>
      <c r="E20" s="27"/>
      <c r="F20" s="27"/>
      <c r="G20" s="238"/>
      <c r="H20" s="27"/>
      <c r="I20" s="27"/>
      <c r="J20" s="27"/>
      <c r="K20" s="27"/>
    </row>
    <row r="21" spans="1:11" s="119" customFormat="1" ht="21.95" customHeight="1">
      <c r="A21" s="127" t="s">
        <v>57</v>
      </c>
      <c r="B21" s="184"/>
      <c r="C21" s="184"/>
      <c r="D21" s="89">
        <v>80158</v>
      </c>
      <c r="E21" s="27"/>
      <c r="F21" s="89">
        <v>60501</v>
      </c>
      <c r="G21" s="238"/>
      <c r="H21" s="89">
        <v>0</v>
      </c>
      <c r="I21" s="27"/>
      <c r="J21" s="89">
        <v>0</v>
      </c>
      <c r="K21" s="27"/>
    </row>
    <row r="22" spans="1:11" s="119" customFormat="1" ht="21.95" customHeight="1">
      <c r="A22" s="127" t="s">
        <v>58</v>
      </c>
      <c r="B22" s="184"/>
      <c r="C22" s="184"/>
      <c r="D22" s="89">
        <v>19482</v>
      </c>
      <c r="E22" s="27"/>
      <c r="F22" s="89">
        <v>48198</v>
      </c>
      <c r="G22" s="238"/>
      <c r="H22" s="89">
        <v>0</v>
      </c>
      <c r="I22" s="27"/>
      <c r="J22" s="89">
        <v>0</v>
      </c>
      <c r="K22" s="27"/>
    </row>
    <row r="23" spans="1:11" s="119" customFormat="1" ht="21.95" customHeight="1">
      <c r="A23" s="127" t="s">
        <v>59</v>
      </c>
      <c r="B23" s="125"/>
      <c r="C23" s="125"/>
      <c r="D23" s="89">
        <v>76120</v>
      </c>
      <c r="E23" s="27"/>
      <c r="F23" s="89">
        <v>128826</v>
      </c>
      <c r="G23" s="238"/>
      <c r="H23" s="89">
        <v>19473</v>
      </c>
      <c r="I23" s="27"/>
      <c r="J23" s="89">
        <v>33213</v>
      </c>
      <c r="K23" s="27"/>
    </row>
    <row r="24" spans="1:11" s="119" customFormat="1" ht="21.95" customHeight="1">
      <c r="A24" s="127" t="s">
        <v>243</v>
      </c>
      <c r="B24" s="125"/>
      <c r="C24" s="125"/>
      <c r="D24" s="89">
        <v>0</v>
      </c>
      <c r="E24" s="27"/>
      <c r="F24" s="89">
        <v>0</v>
      </c>
      <c r="G24" s="238"/>
      <c r="H24" s="89">
        <v>63121</v>
      </c>
      <c r="I24" s="27"/>
      <c r="J24" s="89">
        <v>275792</v>
      </c>
      <c r="K24" s="27"/>
    </row>
    <row r="25" spans="1:11" s="119" customFormat="1" ht="21.95" customHeight="1">
      <c r="A25" s="127" t="s">
        <v>244</v>
      </c>
      <c r="B25" s="125"/>
      <c r="C25" s="125"/>
      <c r="D25" s="89">
        <v>668</v>
      </c>
      <c r="E25" s="27"/>
      <c r="F25" s="89">
        <v>0</v>
      </c>
      <c r="G25" s="238"/>
      <c r="H25" s="89">
        <v>166350</v>
      </c>
      <c r="I25" s="27"/>
      <c r="J25" s="89">
        <v>0</v>
      </c>
      <c r="K25" s="27"/>
    </row>
    <row r="26" spans="1:11" s="119" customFormat="1" ht="21.95" customHeight="1">
      <c r="A26" s="128" t="s">
        <v>60</v>
      </c>
      <c r="B26" s="184"/>
      <c r="C26" s="130"/>
      <c r="D26" s="85">
        <f>SUM(D21:D25)</f>
        <v>176428</v>
      </c>
      <c r="E26" s="239"/>
      <c r="F26" s="85">
        <f>SUM(F21:F25)</f>
        <v>237525</v>
      </c>
      <c r="G26" s="243">
        <f>SUM(G21:G23)</f>
        <v>0</v>
      </c>
      <c r="H26" s="85">
        <f>SUM(H21:H25)</f>
        <v>248944</v>
      </c>
      <c r="I26" s="242"/>
      <c r="J26" s="85">
        <f>SUM(J21:J25)</f>
        <v>309005</v>
      </c>
      <c r="K26" s="27"/>
    </row>
    <row r="27" spans="1:11" s="119" customFormat="1" ht="21.95" customHeight="1">
      <c r="A27" s="128"/>
      <c r="B27" s="184"/>
      <c r="C27" s="130"/>
      <c r="D27" s="248"/>
      <c r="E27" s="27"/>
      <c r="F27" s="248"/>
      <c r="G27" s="247"/>
      <c r="H27" s="248"/>
      <c r="I27" s="89"/>
      <c r="J27" s="248"/>
      <c r="K27" s="27"/>
    </row>
    <row r="28" spans="1:11" s="119" customFormat="1" ht="21.95" customHeight="1">
      <c r="A28" s="131" t="s">
        <v>227</v>
      </c>
      <c r="B28" s="184"/>
      <c r="C28" s="130"/>
      <c r="D28" s="224">
        <f>D18-D26</f>
        <v>-69549</v>
      </c>
      <c r="E28" s="242"/>
      <c r="F28" s="249">
        <f>F18-F26</f>
        <v>-133623</v>
      </c>
      <c r="G28" s="243"/>
      <c r="H28" s="224">
        <f>H18-H26</f>
        <v>-107300</v>
      </c>
      <c r="I28" s="242"/>
      <c r="J28" s="249">
        <f>J18-J26</f>
        <v>-278256</v>
      </c>
      <c r="K28" s="27"/>
    </row>
    <row r="29" spans="1:11" s="119" customFormat="1" ht="21.95" customHeight="1">
      <c r="A29" s="127" t="s">
        <v>61</v>
      </c>
      <c r="B29" s="125"/>
      <c r="C29" s="125"/>
      <c r="D29" s="89">
        <v>-28504</v>
      </c>
      <c r="E29" s="27"/>
      <c r="F29" s="89">
        <v>-20826</v>
      </c>
      <c r="G29" s="238"/>
      <c r="H29" s="89">
        <v>-13117</v>
      </c>
      <c r="I29" s="27"/>
      <c r="J29" s="89">
        <v>-19810</v>
      </c>
      <c r="K29" s="27"/>
    </row>
    <row r="30" spans="1:11" s="119" customFormat="1" ht="21.95" customHeight="1">
      <c r="A30" s="127" t="s">
        <v>238</v>
      </c>
      <c r="B30" s="125"/>
      <c r="C30" s="125"/>
      <c r="D30" s="89">
        <v>-1803</v>
      </c>
      <c r="E30" s="27"/>
      <c r="F30" s="89">
        <v>0</v>
      </c>
      <c r="G30" s="238"/>
      <c r="H30" s="89">
        <v>-54077</v>
      </c>
      <c r="I30" s="27"/>
      <c r="J30" s="89">
        <v>0</v>
      </c>
      <c r="K30" s="27"/>
    </row>
    <row r="31" spans="1:11" s="119" customFormat="1" ht="21.95" customHeight="1">
      <c r="A31" s="99" t="s">
        <v>236</v>
      </c>
      <c r="B31" s="184"/>
      <c r="C31" s="184"/>
      <c r="D31" s="89">
        <v>-12854</v>
      </c>
      <c r="E31" s="27"/>
      <c r="F31" s="89">
        <v>0</v>
      </c>
      <c r="G31" s="238"/>
      <c r="H31" s="89">
        <v>0</v>
      </c>
      <c r="I31" s="27"/>
      <c r="J31" s="89">
        <v>0</v>
      </c>
      <c r="K31" s="27"/>
    </row>
    <row r="32" spans="1:11" s="119" customFormat="1" ht="21.95" customHeight="1">
      <c r="A32" s="128" t="s">
        <v>228</v>
      </c>
      <c r="B32" s="184"/>
      <c r="C32" s="122"/>
      <c r="D32" s="96">
        <f>SUM(D28:D31)</f>
        <v>-112710</v>
      </c>
      <c r="E32" s="89"/>
      <c r="F32" s="96">
        <f>SUM(F28:F31)</f>
        <v>-154449</v>
      </c>
      <c r="G32" s="247"/>
      <c r="H32" s="96">
        <f>SUM(H28:H31)</f>
        <v>-174494</v>
      </c>
      <c r="I32" s="89"/>
      <c r="J32" s="96">
        <f>SUM(J28:J31)</f>
        <v>-298066</v>
      </c>
      <c r="K32" s="27"/>
    </row>
    <row r="33" spans="1:11" s="119" customFormat="1" ht="21.95" customHeight="1">
      <c r="A33" s="127" t="s">
        <v>140</v>
      </c>
      <c r="B33" s="184"/>
      <c r="C33" s="122"/>
      <c r="D33" s="90">
        <v>0</v>
      </c>
      <c r="E33" s="27">
        <v>0</v>
      </c>
      <c r="F33" s="90">
        <v>0</v>
      </c>
      <c r="G33" s="238"/>
      <c r="H33" s="89">
        <v>0</v>
      </c>
      <c r="I33" s="27"/>
      <c r="J33" s="90">
        <v>-46203</v>
      </c>
      <c r="K33" s="27"/>
    </row>
    <row r="34" spans="1:11" s="119" customFormat="1" ht="21.95" customHeight="1">
      <c r="A34" s="118" t="s">
        <v>229</v>
      </c>
      <c r="B34" s="184"/>
      <c r="C34" s="184"/>
      <c r="D34" s="87">
        <f>SUM(D32:D33)</f>
        <v>-112710</v>
      </c>
      <c r="E34" s="81"/>
      <c r="F34" s="87">
        <f>SUM(F32:F33)</f>
        <v>-154449</v>
      </c>
      <c r="G34" s="170"/>
      <c r="H34" s="85">
        <f>SUM(H32:H33)</f>
        <v>-174494</v>
      </c>
      <c r="I34" s="81"/>
      <c r="J34" s="87">
        <f>SUM(J32:J33)</f>
        <v>-344269</v>
      </c>
      <c r="K34" s="27"/>
    </row>
    <row r="35" spans="1:11" s="119" customFormat="1" ht="21.95" customHeight="1">
      <c r="A35" s="118"/>
      <c r="B35" s="184"/>
      <c r="C35" s="184"/>
      <c r="D35" s="224"/>
      <c r="E35" s="81"/>
      <c r="F35" s="224"/>
      <c r="G35" s="170"/>
      <c r="H35" s="224"/>
      <c r="I35" s="81"/>
      <c r="J35" s="224"/>
      <c r="K35" s="27"/>
    </row>
    <row r="36" spans="1:11" s="119" customFormat="1" ht="21.95" customHeight="1">
      <c r="A36" s="225" t="s">
        <v>165</v>
      </c>
      <c r="B36" s="184"/>
      <c r="C36" s="184"/>
      <c r="D36" s="224"/>
      <c r="E36" s="81"/>
      <c r="F36" s="224"/>
      <c r="G36" s="170"/>
      <c r="H36" s="224"/>
      <c r="I36" s="81"/>
      <c r="J36" s="224"/>
      <c r="K36" s="27"/>
    </row>
    <row r="37" spans="1:11" s="119" customFormat="1" ht="21.95" customHeight="1">
      <c r="A37" s="132" t="s">
        <v>262</v>
      </c>
      <c r="B37" s="184"/>
      <c r="C37" s="184"/>
      <c r="D37" s="90">
        <v>0</v>
      </c>
      <c r="E37" s="27"/>
      <c r="F37" s="90">
        <v>-314909</v>
      </c>
      <c r="G37" s="238"/>
      <c r="H37" s="90">
        <v>0</v>
      </c>
      <c r="I37" s="27"/>
      <c r="J37" s="90">
        <v>0</v>
      </c>
      <c r="K37" s="27"/>
    </row>
    <row r="38" spans="1:11" s="119" customFormat="1" ht="21.95" customHeight="1">
      <c r="A38" s="225" t="s">
        <v>230</v>
      </c>
      <c r="B38" s="184"/>
      <c r="C38" s="122"/>
      <c r="D38" s="250">
        <f>D34+D37</f>
        <v>-112710</v>
      </c>
      <c r="E38" s="251"/>
      <c r="F38" s="254">
        <f>F34+F37</f>
        <v>-469358</v>
      </c>
      <c r="G38" s="252"/>
      <c r="H38" s="250">
        <f>H34+H37</f>
        <v>-174494</v>
      </c>
      <c r="I38" s="251"/>
      <c r="J38" s="250">
        <f>J34+J37</f>
        <v>-344269</v>
      </c>
      <c r="K38" s="27"/>
    </row>
    <row r="39" spans="1:11" s="119" customFormat="1" ht="21.95" customHeight="1">
      <c r="A39" s="225"/>
      <c r="B39" s="184"/>
      <c r="C39" s="122"/>
      <c r="D39" s="231"/>
      <c r="E39" s="118"/>
      <c r="F39" s="231"/>
      <c r="G39" s="230"/>
      <c r="H39" s="231"/>
      <c r="I39" s="118"/>
      <c r="J39" s="231"/>
      <c r="K39" s="27"/>
    </row>
    <row r="40" spans="1:11" s="119" customFormat="1" ht="21.95" customHeight="1">
      <c r="A40" s="225"/>
      <c r="B40" s="184"/>
      <c r="C40" s="122"/>
      <c r="D40" s="231"/>
      <c r="E40" s="118"/>
      <c r="F40" s="231"/>
      <c r="G40" s="230"/>
      <c r="H40" s="231"/>
      <c r="I40" s="118"/>
      <c r="J40" s="231"/>
      <c r="K40" s="27"/>
    </row>
    <row r="41" spans="1:11" s="119" customFormat="1" ht="23.1" customHeight="1">
      <c r="A41" s="117" t="s">
        <v>0</v>
      </c>
      <c r="B41" s="176"/>
      <c r="C41" s="117"/>
      <c r="D41" s="117"/>
      <c r="E41" s="117"/>
      <c r="F41" s="117"/>
      <c r="G41" s="166"/>
      <c r="H41" s="117"/>
      <c r="I41" s="117"/>
      <c r="J41" s="117"/>
      <c r="K41" s="27"/>
    </row>
    <row r="42" spans="1:11" s="119" customFormat="1" ht="23.1" customHeight="1">
      <c r="A42" s="117" t="s">
        <v>50</v>
      </c>
      <c r="B42" s="176"/>
      <c r="C42" s="117"/>
      <c r="D42" s="117"/>
      <c r="E42" s="117"/>
      <c r="F42" s="117"/>
      <c r="G42" s="166"/>
      <c r="H42" s="117"/>
      <c r="I42" s="117"/>
      <c r="J42" s="117"/>
      <c r="K42" s="27"/>
    </row>
    <row r="43" spans="1:11" s="119" customFormat="1" ht="23.1" customHeight="1">
      <c r="A43" s="267"/>
      <c r="B43" s="267"/>
      <c r="C43" s="267"/>
      <c r="D43" s="267"/>
      <c r="E43" s="267"/>
      <c r="F43" s="267"/>
      <c r="G43" s="267"/>
      <c r="H43" s="267"/>
      <c r="I43" s="267"/>
      <c r="J43" s="267"/>
      <c r="K43" s="27"/>
    </row>
    <row r="44" spans="1:11" s="119" customFormat="1" ht="21.95" customHeight="1">
      <c r="B44" s="120"/>
      <c r="D44" s="266" t="s">
        <v>1</v>
      </c>
      <c r="E44" s="266"/>
      <c r="F44" s="266"/>
      <c r="G44" s="266"/>
      <c r="H44" s="266" t="s">
        <v>2</v>
      </c>
      <c r="I44" s="266"/>
      <c r="J44" s="266"/>
      <c r="K44" s="27"/>
    </row>
    <row r="45" spans="1:11" s="119" customFormat="1" ht="21.95" customHeight="1">
      <c r="B45" s="184"/>
      <c r="C45" s="184"/>
      <c r="D45" s="265" t="s">
        <v>51</v>
      </c>
      <c r="E45" s="265"/>
      <c r="F45" s="265"/>
      <c r="G45" s="167"/>
      <c r="H45" s="265" t="s">
        <v>51</v>
      </c>
      <c r="I45" s="265"/>
      <c r="J45" s="265"/>
      <c r="K45" s="27"/>
    </row>
    <row r="46" spans="1:11" s="119" customFormat="1" ht="21.95" customHeight="1">
      <c r="B46" s="184"/>
      <c r="C46" s="184"/>
      <c r="D46" s="265" t="s">
        <v>206</v>
      </c>
      <c r="E46" s="265"/>
      <c r="F46" s="265"/>
      <c r="G46" s="167"/>
      <c r="H46" s="265" t="s">
        <v>206</v>
      </c>
      <c r="I46" s="265"/>
      <c r="J46" s="265"/>
      <c r="K46" s="27"/>
    </row>
    <row r="47" spans="1:11" s="119" customFormat="1" ht="21.95" customHeight="1">
      <c r="B47" s="121"/>
      <c r="C47" s="184"/>
      <c r="D47" s="120">
        <v>2568</v>
      </c>
      <c r="F47" s="120">
        <v>2567</v>
      </c>
      <c r="G47" s="168"/>
      <c r="H47" s="120">
        <v>2568</v>
      </c>
      <c r="J47" s="120">
        <v>2567</v>
      </c>
      <c r="K47" s="27"/>
    </row>
    <row r="48" spans="1:11" s="119" customFormat="1" ht="21.95" customHeight="1">
      <c r="B48" s="121"/>
      <c r="C48" s="184"/>
      <c r="D48" s="120"/>
      <c r="F48" s="120" t="s">
        <v>181</v>
      </c>
      <c r="G48" s="168"/>
      <c r="H48" s="120"/>
      <c r="J48" s="120"/>
      <c r="K48" s="27"/>
    </row>
    <row r="49" spans="1:11" s="119" customFormat="1" ht="21.95" customHeight="1">
      <c r="B49" s="184"/>
      <c r="C49" s="184"/>
      <c r="D49" s="264" t="s">
        <v>7</v>
      </c>
      <c r="E49" s="264"/>
      <c r="F49" s="264"/>
      <c r="G49" s="264"/>
      <c r="H49" s="264"/>
      <c r="I49" s="264"/>
      <c r="J49" s="264"/>
      <c r="K49" s="27"/>
    </row>
    <row r="50" spans="1:11" s="119" customFormat="1" ht="21.95" customHeight="1">
      <c r="A50" s="135" t="s">
        <v>62</v>
      </c>
      <c r="B50" s="184"/>
      <c r="C50" s="130"/>
      <c r="D50" s="136"/>
      <c r="F50" s="136"/>
      <c r="G50" s="168"/>
      <c r="H50" s="136"/>
      <c r="I50" s="136"/>
      <c r="J50" s="136"/>
      <c r="K50" s="27"/>
    </row>
    <row r="51" spans="1:11" s="119" customFormat="1" ht="21.95" customHeight="1">
      <c r="A51" s="137" t="s">
        <v>63</v>
      </c>
      <c r="B51" s="184"/>
      <c r="C51" s="130"/>
      <c r="D51" s="136"/>
      <c r="E51" s="136"/>
      <c r="F51" s="136"/>
      <c r="G51" s="169"/>
      <c r="H51" s="136"/>
      <c r="I51" s="136"/>
      <c r="J51" s="136"/>
      <c r="K51" s="27"/>
    </row>
    <row r="52" spans="1:11" s="119" customFormat="1" ht="21.95" customHeight="1">
      <c r="A52" s="124" t="s">
        <v>64</v>
      </c>
      <c r="B52" s="184"/>
      <c r="C52" s="130"/>
      <c r="D52" s="89">
        <v>-18036</v>
      </c>
      <c r="E52" s="89"/>
      <c r="F52" s="89">
        <v>-9618</v>
      </c>
      <c r="G52" s="247"/>
      <c r="H52" s="89">
        <v>0</v>
      </c>
      <c r="I52" s="89"/>
      <c r="J52" s="89">
        <v>0</v>
      </c>
      <c r="K52" s="27"/>
    </row>
    <row r="53" spans="1:11" s="119" customFormat="1" ht="21.95" customHeight="1">
      <c r="A53" s="138" t="s">
        <v>191</v>
      </c>
      <c r="B53" s="184"/>
      <c r="C53" s="130"/>
      <c r="D53" s="90">
        <v>-2232</v>
      </c>
      <c r="E53" s="89"/>
      <c r="F53" s="90">
        <v>0</v>
      </c>
      <c r="G53" s="247"/>
      <c r="H53" s="90">
        <v>0</v>
      </c>
      <c r="I53" s="89"/>
      <c r="J53" s="90">
        <v>0</v>
      </c>
      <c r="K53" s="27"/>
    </row>
    <row r="54" spans="1:11" s="119" customFormat="1" ht="21.95" customHeight="1">
      <c r="A54" s="135" t="s">
        <v>65</v>
      </c>
      <c r="B54" s="184"/>
      <c r="C54" s="130"/>
      <c r="D54" s="87">
        <f>SUM(D52:D53)</f>
        <v>-20268</v>
      </c>
      <c r="E54" s="239"/>
      <c r="F54" s="87">
        <f>SUM(F52:F53)</f>
        <v>-9618</v>
      </c>
      <c r="G54" s="240"/>
      <c r="H54" s="87">
        <f>SUM(H52:H53)</f>
        <v>0</v>
      </c>
      <c r="I54" s="239"/>
      <c r="J54" s="87">
        <f>SUM(J52:J53)</f>
        <v>0</v>
      </c>
      <c r="K54" s="27"/>
    </row>
    <row r="55" spans="1:11" s="119" customFormat="1" ht="21.95" customHeight="1">
      <c r="A55" s="232"/>
      <c r="B55" s="184"/>
      <c r="C55" s="130"/>
      <c r="D55" s="89"/>
      <c r="E55" s="89"/>
      <c r="F55" s="89"/>
      <c r="G55" s="241"/>
      <c r="H55" s="89"/>
      <c r="I55" s="237"/>
      <c r="J55" s="89"/>
      <c r="K55" s="27"/>
    </row>
    <row r="56" spans="1:11" s="119" customFormat="1" ht="21.95" customHeight="1">
      <c r="A56" s="233" t="s">
        <v>66</v>
      </c>
      <c r="B56" s="184"/>
      <c r="C56" s="130"/>
      <c r="D56" s="89"/>
      <c r="E56" s="89"/>
      <c r="F56" s="89"/>
      <c r="G56" s="241"/>
      <c r="H56" s="237"/>
      <c r="I56" s="237"/>
      <c r="J56" s="237"/>
      <c r="K56" s="27"/>
    </row>
    <row r="57" spans="1:11" s="119" customFormat="1" ht="21.95" customHeight="1">
      <c r="A57" s="138" t="s">
        <v>239</v>
      </c>
      <c r="B57" s="184"/>
      <c r="C57" s="130"/>
      <c r="D57" s="89"/>
      <c r="E57" s="89"/>
      <c r="F57" s="89"/>
      <c r="G57" s="241"/>
      <c r="H57" s="237"/>
      <c r="I57" s="237"/>
      <c r="J57" s="237"/>
      <c r="K57" s="27"/>
    </row>
    <row r="58" spans="1:11" s="119" customFormat="1" ht="21.95" customHeight="1">
      <c r="A58" s="138" t="s">
        <v>178</v>
      </c>
      <c r="B58" s="184"/>
      <c r="C58" s="130"/>
      <c r="D58" s="89">
        <v>2577</v>
      </c>
      <c r="E58" s="27"/>
      <c r="F58" s="89">
        <v>352593</v>
      </c>
      <c r="G58" s="238"/>
      <c r="H58" s="89">
        <v>0</v>
      </c>
      <c r="I58" s="27"/>
      <c r="J58" s="89">
        <v>148170</v>
      </c>
      <c r="K58" s="27"/>
    </row>
    <row r="59" spans="1:11" s="119" customFormat="1" ht="21.95" customHeight="1">
      <c r="A59" s="119" t="s">
        <v>191</v>
      </c>
      <c r="B59" s="184"/>
      <c r="C59" s="130"/>
      <c r="D59" s="90">
        <v>-30882</v>
      </c>
      <c r="E59" s="27"/>
      <c r="F59" s="90">
        <v>0</v>
      </c>
      <c r="G59" s="238"/>
      <c r="H59" s="90">
        <v>0</v>
      </c>
      <c r="I59" s="27"/>
      <c r="J59" s="90">
        <v>0</v>
      </c>
      <c r="K59" s="27"/>
    </row>
    <row r="60" spans="1:11" s="119" customFormat="1" ht="21.95" customHeight="1">
      <c r="A60" s="234" t="s">
        <v>67</v>
      </c>
      <c r="B60" s="184"/>
      <c r="C60" s="130"/>
      <c r="D60" s="87">
        <f>SUM(D58:D59)</f>
        <v>-28305</v>
      </c>
      <c r="E60" s="242"/>
      <c r="F60" s="87">
        <f>SUM(F58:F59)</f>
        <v>352593</v>
      </c>
      <c r="G60" s="243"/>
      <c r="H60" s="87">
        <f>SUM(H58:H59)</f>
        <v>0</v>
      </c>
      <c r="I60" s="242"/>
      <c r="J60" s="87">
        <f>SUM(J58:J59)</f>
        <v>148170</v>
      </c>
      <c r="K60" s="27"/>
    </row>
    <row r="61" spans="1:11" s="119" customFormat="1" ht="21.95" customHeight="1">
      <c r="A61" s="234" t="s">
        <v>189</v>
      </c>
      <c r="B61" s="184"/>
      <c r="C61" s="130"/>
      <c r="D61" s="85">
        <f>D54+D60</f>
        <v>-48573</v>
      </c>
      <c r="E61" s="239"/>
      <c r="F61" s="85">
        <f>F54+F60</f>
        <v>342975</v>
      </c>
      <c r="G61" s="240"/>
      <c r="H61" s="85">
        <f>H54+H60</f>
        <v>0</v>
      </c>
      <c r="I61" s="239"/>
      <c r="J61" s="85">
        <f>J54+J60</f>
        <v>148170</v>
      </c>
      <c r="K61" s="27"/>
    </row>
    <row r="62" spans="1:11" s="119" customFormat="1" ht="21.95" customHeight="1">
      <c r="A62" s="142" t="s">
        <v>199</v>
      </c>
      <c r="B62" s="184"/>
      <c r="C62" s="130"/>
      <c r="D62" s="242">
        <v>0</v>
      </c>
      <c r="E62" s="27"/>
      <c r="F62" s="242">
        <v>-15702</v>
      </c>
      <c r="G62" s="238"/>
      <c r="H62" s="242">
        <v>0</v>
      </c>
      <c r="I62" s="27"/>
      <c r="J62" s="242">
        <v>0</v>
      </c>
      <c r="K62" s="27"/>
    </row>
    <row r="63" spans="1:11" s="132" customFormat="1" ht="21.95" customHeight="1" thickBot="1">
      <c r="A63" s="142" t="s">
        <v>68</v>
      </c>
      <c r="B63" s="133"/>
      <c r="C63" s="133"/>
      <c r="D63" s="88">
        <f>D61+D34+D62</f>
        <v>-161283</v>
      </c>
      <c r="E63" s="81"/>
      <c r="F63" s="88">
        <f>F61+F38+F62</f>
        <v>-142085</v>
      </c>
      <c r="G63" s="170"/>
      <c r="H63" s="88">
        <f>H61+H34+H62</f>
        <v>-174494</v>
      </c>
      <c r="I63" s="81"/>
      <c r="J63" s="88">
        <f>J61+J34+J62</f>
        <v>-196099</v>
      </c>
    </row>
    <row r="64" spans="1:11" s="119" customFormat="1" ht="21.95" customHeight="1" thickTop="1">
      <c r="A64" s="118"/>
      <c r="B64" s="164"/>
      <c r="C64" s="134"/>
      <c r="D64" s="224"/>
      <c r="E64" s="224"/>
      <c r="F64" s="224"/>
      <c r="G64" s="244"/>
      <c r="H64" s="224"/>
      <c r="I64" s="224"/>
      <c r="J64" s="224"/>
      <c r="K64" s="27"/>
    </row>
    <row r="65" spans="1:11" s="119" customFormat="1" ht="21.95" customHeight="1">
      <c r="A65" s="118" t="s">
        <v>231</v>
      </c>
      <c r="B65" s="134"/>
      <c r="C65" s="134"/>
      <c r="D65" s="224"/>
      <c r="E65" s="224"/>
      <c r="F65" s="224"/>
      <c r="G65" s="244"/>
      <c r="H65" s="224"/>
      <c r="I65" s="224"/>
      <c r="J65" s="224"/>
      <c r="K65" s="27"/>
    </row>
    <row r="66" spans="1:11" s="119" customFormat="1" ht="21.95" customHeight="1">
      <c r="A66" s="119" t="s">
        <v>69</v>
      </c>
      <c r="B66" s="134"/>
      <c r="C66" s="134"/>
      <c r="D66" s="180">
        <v>-112710</v>
      </c>
      <c r="E66" s="180"/>
      <c r="F66" s="180">
        <v>-448327</v>
      </c>
      <c r="G66" s="181"/>
      <c r="H66" s="180">
        <v>-174494</v>
      </c>
      <c r="I66" s="180"/>
      <c r="J66" s="180">
        <v>-344269</v>
      </c>
      <c r="K66" s="27"/>
    </row>
    <row r="67" spans="1:11" s="119" customFormat="1" ht="21.95" customHeight="1">
      <c r="A67" s="119" t="s">
        <v>70</v>
      </c>
      <c r="B67" s="134"/>
      <c r="C67" s="134"/>
      <c r="D67" s="84">
        <v>0</v>
      </c>
      <c r="E67" s="180"/>
      <c r="F67" s="180">
        <v>-21031</v>
      </c>
      <c r="G67" s="181"/>
      <c r="H67" s="84">
        <v>0</v>
      </c>
      <c r="I67" s="180"/>
      <c r="J67" s="84">
        <v>0</v>
      </c>
      <c r="K67" s="27"/>
    </row>
    <row r="68" spans="1:11" s="119" customFormat="1" ht="21.95" customHeight="1" thickBot="1">
      <c r="B68" s="134"/>
      <c r="C68" s="134"/>
      <c r="D68" s="88">
        <f>D34</f>
        <v>-112710</v>
      </c>
      <c r="E68" s="81"/>
      <c r="F68" s="88">
        <f>SUM(F66:F67)</f>
        <v>-469358</v>
      </c>
      <c r="G68" s="170"/>
      <c r="H68" s="88">
        <f>SUM(H66:H67)</f>
        <v>-174494</v>
      </c>
      <c r="I68" s="81"/>
      <c r="J68" s="88">
        <f>SUM(J66:J67)</f>
        <v>-344269</v>
      </c>
      <c r="K68" s="27"/>
    </row>
    <row r="69" spans="1:11" s="119" customFormat="1" ht="21.95" customHeight="1" thickTop="1">
      <c r="A69" s="118"/>
      <c r="B69" s="134"/>
      <c r="C69" s="134"/>
      <c r="D69" s="224"/>
      <c r="E69" s="224"/>
      <c r="F69" s="224"/>
      <c r="G69" s="244"/>
      <c r="H69" s="224"/>
      <c r="I69" s="224"/>
      <c r="J69" s="224"/>
      <c r="K69" s="27"/>
    </row>
    <row r="70" spans="1:11" s="119" customFormat="1" ht="21.95" customHeight="1">
      <c r="A70" s="118" t="s">
        <v>71</v>
      </c>
      <c r="B70" s="134"/>
      <c r="C70" s="134"/>
      <c r="D70" s="224"/>
      <c r="E70" s="224"/>
      <c r="F70" s="224"/>
      <c r="G70" s="244"/>
      <c r="H70" s="224"/>
      <c r="I70" s="224"/>
      <c r="J70" s="224"/>
      <c r="K70" s="27"/>
    </row>
    <row r="71" spans="1:11" s="119" customFormat="1" ht="21.95" customHeight="1">
      <c r="A71" s="119" t="s">
        <v>69</v>
      </c>
      <c r="B71" s="134"/>
      <c r="C71" s="134"/>
      <c r="D71" s="180">
        <v>-161283</v>
      </c>
      <c r="E71" s="180"/>
      <c r="F71" s="180">
        <v>-108052</v>
      </c>
      <c r="G71" s="181"/>
      <c r="H71" s="180">
        <v>-174494</v>
      </c>
      <c r="I71" s="180"/>
      <c r="J71" s="180">
        <v>-196099</v>
      </c>
      <c r="K71" s="27"/>
    </row>
    <row r="72" spans="1:11" s="119" customFormat="1" ht="21.95" customHeight="1">
      <c r="A72" s="119" t="s">
        <v>70</v>
      </c>
      <c r="B72" s="134"/>
      <c r="C72" s="134"/>
      <c r="D72" s="180">
        <v>0</v>
      </c>
      <c r="E72" s="180"/>
      <c r="F72" s="180">
        <v>-34033</v>
      </c>
      <c r="G72" s="181"/>
      <c r="H72" s="84">
        <v>0</v>
      </c>
      <c r="I72" s="180"/>
      <c r="J72" s="84">
        <v>0</v>
      </c>
      <c r="K72" s="27"/>
    </row>
    <row r="73" spans="1:11" s="119" customFormat="1" ht="21.95" customHeight="1" thickBot="1">
      <c r="B73" s="134"/>
      <c r="C73" s="134"/>
      <c r="D73" s="88">
        <f>SUM(D71:D72)</f>
        <v>-161283</v>
      </c>
      <c r="E73" s="81"/>
      <c r="F73" s="88">
        <f>SUM(F71:F72)</f>
        <v>-142085</v>
      </c>
      <c r="G73" s="170"/>
      <c r="H73" s="88">
        <f>SUM(H71:H72)</f>
        <v>-174494</v>
      </c>
      <c r="I73" s="81"/>
      <c r="J73" s="88">
        <f>SUM(J71:J72)</f>
        <v>-196099</v>
      </c>
      <c r="K73" s="27"/>
    </row>
    <row r="74" spans="1:11" s="119" customFormat="1" ht="21.95" customHeight="1" thickTop="1">
      <c r="A74" s="118"/>
      <c r="B74" s="134"/>
      <c r="C74" s="134"/>
      <c r="D74" s="28"/>
      <c r="E74" s="28"/>
      <c r="F74" s="28"/>
      <c r="G74" s="171"/>
      <c r="H74" s="73"/>
      <c r="I74" s="28"/>
      <c r="J74" s="73"/>
      <c r="K74" s="27"/>
    </row>
    <row r="75" spans="1:11" s="119" customFormat="1" ht="21.95" customHeight="1">
      <c r="A75" s="118" t="s">
        <v>232</v>
      </c>
      <c r="B75" s="184"/>
      <c r="C75" s="122"/>
    </row>
    <row r="76" spans="1:11" s="119" customFormat="1" ht="21.95" customHeight="1" thickBot="1">
      <c r="A76" s="138" t="s">
        <v>166</v>
      </c>
      <c r="B76" s="184"/>
      <c r="C76" s="122"/>
      <c r="D76" s="182">
        <v>-0.2251268847959956</v>
      </c>
      <c r="E76" s="28"/>
      <c r="F76" s="182">
        <v>-0.27</v>
      </c>
      <c r="G76" s="171"/>
      <c r="H76" s="182">
        <v>-0.3485342084605843</v>
      </c>
      <c r="I76" s="28"/>
      <c r="J76" s="182">
        <v>-0.68764268921863736</v>
      </c>
    </row>
    <row r="77" spans="1:11" s="119" customFormat="1" ht="21.95" customHeight="1" thickTop="1" thickBot="1">
      <c r="A77" s="138" t="s">
        <v>167</v>
      </c>
      <c r="B77" s="184"/>
      <c r="C77" s="122"/>
      <c r="D77" s="182">
        <v>0</v>
      </c>
      <c r="E77" s="28"/>
      <c r="F77" s="182">
        <v>-0.63</v>
      </c>
      <c r="G77" s="171"/>
      <c r="H77" s="185">
        <v>0</v>
      </c>
      <c r="I77" s="28"/>
      <c r="J77" s="185">
        <v>0</v>
      </c>
    </row>
    <row r="78" spans="1:11" ht="21.95" customHeight="1" thickTop="1"/>
    <row r="79" spans="1:11" ht="21.95" customHeight="1">
      <c r="F79" s="258"/>
    </row>
    <row r="80" spans="1:11" s="132" customFormat="1" ht="21.95" customHeight="1">
      <c r="A80" s="138"/>
      <c r="B80" s="178"/>
      <c r="C80" s="141"/>
      <c r="D80" s="41"/>
      <c r="E80" s="26"/>
      <c r="F80" s="256"/>
      <c r="G80" s="29"/>
      <c r="H80" s="41"/>
      <c r="I80" s="25"/>
      <c r="J80" s="26"/>
    </row>
    <row r="81" spans="6:6" ht="21.95" customHeight="1">
      <c r="F81" s="258"/>
    </row>
    <row r="82" spans="6:6" ht="21.95" customHeight="1">
      <c r="F82" s="258"/>
    </row>
  </sheetData>
  <mergeCells count="15">
    <mergeCell ref="D4:G4"/>
    <mergeCell ref="D44:G44"/>
    <mergeCell ref="H4:J4"/>
    <mergeCell ref="D6:F6"/>
    <mergeCell ref="H6:J6"/>
    <mergeCell ref="D5:F5"/>
    <mergeCell ref="H5:J5"/>
    <mergeCell ref="D9:J9"/>
    <mergeCell ref="A43:J43"/>
    <mergeCell ref="H44:J44"/>
    <mergeCell ref="D49:J49"/>
    <mergeCell ref="D45:F45"/>
    <mergeCell ref="H45:J45"/>
    <mergeCell ref="D46:F46"/>
    <mergeCell ref="H46:J46"/>
  </mergeCells>
  <phoneticPr fontId="5" type="noConversion"/>
  <pageMargins left="0.8" right="0.8" top="0.48" bottom="0.4" header="0.5" footer="0.5"/>
  <pageSetup paperSize="9" scale="78" firstPageNumber="7" fitToWidth="0"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40" max="9" man="1"/>
  </rowBreaks>
  <ignoredErrors>
    <ignoredError sqref="G2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view="pageBreakPreview" topLeftCell="A67" zoomScale="190" zoomScaleNormal="115" zoomScaleSheetLayoutView="190" workbookViewId="0">
      <selection activeCell="A32" sqref="A32:XFD32"/>
    </sheetView>
  </sheetViews>
  <sheetFormatPr defaultColWidth="10.6640625" defaultRowHeight="21.95" customHeight="1"/>
  <cols>
    <col min="1" max="1" width="59.83203125" style="140" customWidth="1"/>
    <col min="2" max="2" width="10.83203125" style="177" customWidth="1"/>
    <col min="3" max="3" width="1.5" style="139" customWidth="1"/>
    <col min="4" max="4" width="13.83203125" style="140" customWidth="1"/>
    <col min="5" max="5" width="1.5" style="140" customWidth="1"/>
    <col min="6" max="6" width="13.83203125" style="140" customWidth="1"/>
    <col min="7" max="7" width="1.5" style="172" customWidth="1"/>
    <col min="8" max="8" width="13.83203125" style="140" customWidth="1"/>
    <col min="9" max="9" width="1.5" style="140" customWidth="1"/>
    <col min="10" max="10" width="13.83203125" style="140" customWidth="1"/>
    <col min="11" max="11" width="2" style="140" customWidth="1"/>
    <col min="12" max="13" width="10.6640625" style="140"/>
    <col min="14" max="14" width="17.83203125" style="140" customWidth="1"/>
    <col min="15" max="16384" width="10.6640625" style="140"/>
  </cols>
  <sheetData>
    <row r="1" spans="1:16" s="116" customFormat="1" ht="23.1" customHeight="1">
      <c r="A1" s="100" t="s">
        <v>0</v>
      </c>
      <c r="B1" s="175"/>
      <c r="C1" s="100"/>
      <c r="D1" s="100"/>
      <c r="E1" s="100"/>
      <c r="F1" s="100"/>
      <c r="G1" s="165"/>
      <c r="H1" s="100"/>
      <c r="I1" s="100"/>
      <c r="J1" s="100"/>
      <c r="K1" s="100"/>
      <c r="L1" s="100"/>
      <c r="M1" s="100"/>
      <c r="N1" s="100"/>
      <c r="O1" s="100"/>
      <c r="P1" s="100"/>
    </row>
    <row r="2" spans="1:16" s="116" customFormat="1" ht="23.1" customHeight="1">
      <c r="A2" s="117" t="s">
        <v>50</v>
      </c>
      <c r="B2" s="176"/>
      <c r="C2" s="117"/>
      <c r="D2" s="117"/>
      <c r="E2" s="117"/>
      <c r="F2" s="117"/>
      <c r="G2" s="166"/>
      <c r="H2" s="117"/>
      <c r="I2" s="117"/>
      <c r="J2" s="117"/>
    </row>
    <row r="3" spans="1:16" s="116" customFormat="1" ht="23.1" customHeight="1">
      <c r="A3" s="117"/>
      <c r="B3" s="176"/>
      <c r="C3" s="117"/>
      <c r="D3" s="117"/>
      <c r="E3" s="117"/>
      <c r="F3" s="117"/>
      <c r="G3" s="166"/>
      <c r="H3" s="117"/>
      <c r="I3" s="117"/>
      <c r="J3" s="117"/>
    </row>
    <row r="4" spans="1:16" s="119" customFormat="1" ht="21.95" customHeight="1">
      <c r="A4" s="118"/>
      <c r="B4" s="120"/>
      <c r="D4" s="266" t="s">
        <v>1</v>
      </c>
      <c r="E4" s="266"/>
      <c r="F4" s="266"/>
      <c r="G4" s="266"/>
      <c r="H4" s="266" t="s">
        <v>2</v>
      </c>
      <c r="I4" s="266"/>
      <c r="J4" s="266"/>
    </row>
    <row r="5" spans="1:16" s="119" customFormat="1" ht="21.95" customHeight="1">
      <c r="A5" s="118"/>
      <c r="B5" s="184"/>
      <c r="C5" s="184"/>
      <c r="D5" s="265" t="s">
        <v>205</v>
      </c>
      <c r="E5" s="265"/>
      <c r="F5" s="265"/>
      <c r="G5" s="167"/>
      <c r="H5" s="265" t="s">
        <v>205</v>
      </c>
      <c r="I5" s="265"/>
      <c r="J5" s="265"/>
    </row>
    <row r="6" spans="1:16" s="119" customFormat="1" ht="21.95" customHeight="1">
      <c r="A6" s="118"/>
      <c r="B6" s="120"/>
      <c r="C6" s="184"/>
      <c r="D6" s="265" t="s">
        <v>206</v>
      </c>
      <c r="E6" s="265"/>
      <c r="F6" s="265"/>
      <c r="G6" s="167"/>
      <c r="H6" s="265" t="s">
        <v>206</v>
      </c>
      <c r="I6" s="265"/>
      <c r="J6" s="265"/>
    </row>
    <row r="7" spans="1:16" s="119" customFormat="1" ht="21.95" customHeight="1">
      <c r="A7" s="118"/>
      <c r="B7" s="121" t="s">
        <v>5</v>
      </c>
      <c r="C7" s="184"/>
      <c r="D7" s="120">
        <v>2568</v>
      </c>
      <c r="F7" s="120">
        <v>2567</v>
      </c>
      <c r="G7" s="168"/>
      <c r="H7" s="120">
        <v>2568</v>
      </c>
      <c r="J7" s="120">
        <v>2567</v>
      </c>
    </row>
    <row r="8" spans="1:16" s="119" customFormat="1" ht="21.95" customHeight="1">
      <c r="A8" s="118"/>
      <c r="B8" s="121"/>
      <c r="C8" s="184"/>
      <c r="D8" s="120"/>
      <c r="F8" s="120" t="s">
        <v>181</v>
      </c>
      <c r="G8" s="168"/>
      <c r="H8" s="120"/>
      <c r="J8" s="120"/>
    </row>
    <row r="9" spans="1:16" s="119" customFormat="1" ht="21.95" customHeight="1">
      <c r="A9" s="118"/>
      <c r="B9" s="184"/>
      <c r="C9" s="122"/>
      <c r="D9" s="264" t="s">
        <v>7</v>
      </c>
      <c r="E9" s="264"/>
      <c r="F9" s="264"/>
      <c r="G9" s="264"/>
      <c r="H9" s="264"/>
      <c r="I9" s="264"/>
      <c r="J9" s="264"/>
    </row>
    <row r="10" spans="1:16" s="119" customFormat="1" ht="21.95" customHeight="1">
      <c r="A10" s="118" t="s">
        <v>160</v>
      </c>
      <c r="B10" s="184"/>
      <c r="C10" s="122"/>
      <c r="D10" s="184"/>
      <c r="E10" s="184"/>
      <c r="F10" s="184"/>
      <c r="G10" s="184"/>
      <c r="H10" s="184"/>
      <c r="I10" s="184"/>
      <c r="J10" s="184"/>
    </row>
    <row r="11" spans="1:16" s="119" customFormat="1" ht="21.95" customHeight="1">
      <c r="A11" s="123" t="s">
        <v>52</v>
      </c>
      <c r="B11" s="184"/>
      <c r="C11" s="184"/>
      <c r="G11" s="228"/>
      <c r="H11" s="229"/>
      <c r="I11" s="229"/>
      <c r="J11" s="229"/>
    </row>
    <row r="12" spans="1:16" s="119" customFormat="1" ht="21.95" customHeight="1">
      <c r="A12" s="124" t="s">
        <v>161</v>
      </c>
      <c r="B12" s="125">
        <v>2</v>
      </c>
      <c r="C12" s="125"/>
      <c r="D12" s="89">
        <v>44488</v>
      </c>
      <c r="E12" s="27"/>
      <c r="F12" s="18">
        <v>121098</v>
      </c>
      <c r="G12" s="238"/>
      <c r="H12" s="89">
        <v>65384</v>
      </c>
      <c r="I12" s="27"/>
      <c r="J12" s="89">
        <v>69908</v>
      </c>
      <c r="K12" s="27"/>
      <c r="L12" s="186"/>
      <c r="M12" s="126"/>
      <c r="N12" s="136"/>
    </row>
    <row r="13" spans="1:16" s="119" customFormat="1" ht="21.95" customHeight="1">
      <c r="A13" s="124" t="s">
        <v>162</v>
      </c>
      <c r="B13" s="125">
        <v>2</v>
      </c>
      <c r="C13" s="125"/>
      <c r="D13" s="17">
        <v>2460</v>
      </c>
      <c r="E13" s="27"/>
      <c r="F13" s="89">
        <v>0</v>
      </c>
      <c r="G13" s="238"/>
      <c r="H13" s="89">
        <v>6960</v>
      </c>
      <c r="I13" s="27"/>
      <c r="J13" s="89">
        <v>7560</v>
      </c>
      <c r="K13" s="27"/>
      <c r="L13" s="186"/>
      <c r="M13" s="126"/>
      <c r="N13" s="257"/>
    </row>
    <row r="14" spans="1:16" s="119" customFormat="1" ht="21.95" customHeight="1">
      <c r="A14" s="124" t="s">
        <v>53</v>
      </c>
      <c r="B14" s="125"/>
      <c r="C14" s="125"/>
      <c r="D14" s="17">
        <v>127978</v>
      </c>
      <c r="E14" s="27"/>
      <c r="F14" s="17">
        <v>111026</v>
      </c>
      <c r="G14" s="238"/>
      <c r="H14" s="89">
        <v>0</v>
      </c>
      <c r="I14" s="27"/>
      <c r="J14" s="89">
        <v>0</v>
      </c>
      <c r="K14" s="27"/>
      <c r="L14" s="126"/>
      <c r="M14" s="126"/>
    </row>
    <row r="15" spans="1:16" s="119" customFormat="1" ht="21.95" customHeight="1">
      <c r="A15" s="124" t="s">
        <v>163</v>
      </c>
      <c r="B15" s="125" t="s">
        <v>233</v>
      </c>
      <c r="C15" s="125"/>
      <c r="D15" s="17">
        <v>16999</v>
      </c>
      <c r="E15" s="27"/>
      <c r="F15" s="17">
        <v>1181</v>
      </c>
      <c r="G15" s="238"/>
      <c r="H15" s="17">
        <v>309278</v>
      </c>
      <c r="I15" s="27"/>
      <c r="J15" s="17">
        <v>1181</v>
      </c>
      <c r="K15" s="27"/>
      <c r="L15" s="126"/>
      <c r="M15" s="126"/>
    </row>
    <row r="16" spans="1:16" s="119" customFormat="1" ht="21.95" customHeight="1">
      <c r="A16" s="124" t="s">
        <v>207</v>
      </c>
      <c r="B16" s="125"/>
      <c r="C16" s="125"/>
      <c r="D16" s="17">
        <v>0</v>
      </c>
      <c r="E16" s="27"/>
      <c r="F16" s="17">
        <v>0</v>
      </c>
      <c r="G16" s="238"/>
      <c r="H16" s="89">
        <v>0</v>
      </c>
      <c r="I16" s="27"/>
      <c r="J16" s="89">
        <v>5875</v>
      </c>
      <c r="K16" s="27"/>
      <c r="L16" s="126"/>
      <c r="M16" s="126"/>
    </row>
    <row r="17" spans="1:13" s="119" customFormat="1" ht="21.95" customHeight="1">
      <c r="A17" s="127" t="s">
        <v>54</v>
      </c>
      <c r="B17" s="125">
        <v>2</v>
      </c>
      <c r="C17" s="125"/>
      <c r="D17" s="89">
        <v>19889</v>
      </c>
      <c r="E17" s="89"/>
      <c r="F17" s="89">
        <v>9197</v>
      </c>
      <c r="G17" s="247"/>
      <c r="H17" s="89">
        <v>2160</v>
      </c>
      <c r="I17" s="89"/>
      <c r="J17" s="89">
        <v>40</v>
      </c>
      <c r="K17" s="27"/>
    </row>
    <row r="18" spans="1:13" s="119" customFormat="1" ht="21.95" customHeight="1">
      <c r="A18" s="128" t="s">
        <v>55</v>
      </c>
      <c r="B18" s="184"/>
      <c r="C18" s="184"/>
      <c r="D18" s="85">
        <f>SUM(D12:D17)</f>
        <v>211814</v>
      </c>
      <c r="E18" s="242"/>
      <c r="F18" s="85">
        <f>SUM(F12:F17)</f>
        <v>242502</v>
      </c>
      <c r="G18" s="243">
        <f>SUM(G12:G17)</f>
        <v>0</v>
      </c>
      <c r="H18" s="85">
        <f>SUM(H12:H17)</f>
        <v>383782</v>
      </c>
      <c r="I18" s="242"/>
      <c r="J18" s="85">
        <f>SUM(J12:J17)</f>
        <v>84564</v>
      </c>
      <c r="K18" s="27"/>
    </row>
    <row r="19" spans="1:13" s="119" customFormat="1" ht="21.95" customHeight="1">
      <c r="A19" s="129"/>
      <c r="B19" s="184"/>
      <c r="C19" s="184"/>
      <c r="D19" s="89"/>
      <c r="E19" s="89"/>
      <c r="F19" s="89"/>
      <c r="G19" s="247"/>
      <c r="H19" s="89"/>
      <c r="I19" s="89"/>
      <c r="J19" s="89"/>
      <c r="K19" s="27"/>
    </row>
    <row r="20" spans="1:13" s="119" customFormat="1" ht="21.95" customHeight="1">
      <c r="A20" s="123" t="s">
        <v>56</v>
      </c>
      <c r="B20" s="184"/>
      <c r="C20" s="184"/>
      <c r="D20" s="27"/>
      <c r="E20" s="27"/>
      <c r="F20" s="27"/>
      <c r="G20" s="238"/>
      <c r="H20" s="27"/>
      <c r="I20" s="27"/>
      <c r="J20" s="27"/>
      <c r="K20" s="27"/>
    </row>
    <row r="21" spans="1:13" s="119" customFormat="1" ht="21.95" customHeight="1">
      <c r="A21" s="127" t="s">
        <v>57</v>
      </c>
      <c r="B21" s="184"/>
      <c r="C21" s="184"/>
      <c r="D21" s="84">
        <v>164551</v>
      </c>
      <c r="E21" s="27"/>
      <c r="F21" s="15">
        <v>153191</v>
      </c>
      <c r="G21" s="238"/>
      <c r="H21" s="89">
        <v>0</v>
      </c>
      <c r="I21" s="27"/>
      <c r="J21" s="89">
        <v>0</v>
      </c>
      <c r="K21" s="27"/>
      <c r="M21" s="136"/>
    </row>
    <row r="22" spans="1:13" s="119" customFormat="1" ht="21.95" customHeight="1">
      <c r="A22" s="127" t="s">
        <v>58</v>
      </c>
      <c r="B22" s="184"/>
      <c r="C22" s="184"/>
      <c r="D22" s="84">
        <v>38067</v>
      </c>
      <c r="E22" s="27"/>
      <c r="F22" s="15">
        <v>82368</v>
      </c>
      <c r="G22" s="238"/>
      <c r="H22" s="89">
        <v>0</v>
      </c>
      <c r="I22" s="27"/>
      <c r="J22" s="89">
        <v>0</v>
      </c>
      <c r="K22" s="27"/>
    </row>
    <row r="23" spans="1:13" s="119" customFormat="1" ht="21.95" customHeight="1">
      <c r="A23" s="127" t="s">
        <v>59</v>
      </c>
      <c r="B23" s="125">
        <v>2</v>
      </c>
      <c r="C23" s="125"/>
      <c r="D23" s="84">
        <v>175638</v>
      </c>
      <c r="E23" s="89"/>
      <c r="F23" s="15">
        <v>207598</v>
      </c>
      <c r="G23" s="247"/>
      <c r="H23" s="89">
        <v>39022</v>
      </c>
      <c r="I23" s="89"/>
      <c r="J23" s="89">
        <v>52517</v>
      </c>
      <c r="K23" s="27"/>
    </row>
    <row r="24" spans="1:13" s="119" customFormat="1" ht="21.95" customHeight="1">
      <c r="A24" s="127" t="s">
        <v>243</v>
      </c>
      <c r="B24" s="125">
        <v>5</v>
      </c>
      <c r="C24" s="125"/>
      <c r="D24" s="84">
        <v>0</v>
      </c>
      <c r="E24" s="89"/>
      <c r="F24" s="84">
        <v>0</v>
      </c>
      <c r="G24" s="247"/>
      <c r="H24" s="89">
        <v>63121</v>
      </c>
      <c r="I24" s="89"/>
      <c r="J24" s="89">
        <v>275792</v>
      </c>
      <c r="K24" s="27"/>
    </row>
    <row r="25" spans="1:13" s="119" customFormat="1" ht="21.95" customHeight="1">
      <c r="A25" s="127" t="s">
        <v>244</v>
      </c>
      <c r="B25" s="125">
        <v>5</v>
      </c>
      <c r="C25" s="125"/>
      <c r="D25" s="84">
        <v>668</v>
      </c>
      <c r="E25" s="89"/>
      <c r="F25" s="84">
        <v>0</v>
      </c>
      <c r="G25" s="247"/>
      <c r="H25" s="89">
        <v>166350</v>
      </c>
      <c r="I25" s="89"/>
      <c r="J25" s="89">
        <v>0</v>
      </c>
      <c r="K25" s="27"/>
    </row>
    <row r="26" spans="1:13" s="119" customFormat="1" ht="21.95" customHeight="1">
      <c r="A26" s="128" t="s">
        <v>60</v>
      </c>
      <c r="B26" s="184"/>
      <c r="C26" s="130"/>
      <c r="D26" s="85">
        <f>SUM(D21:D25)</f>
        <v>378924</v>
      </c>
      <c r="E26" s="239"/>
      <c r="F26" s="85">
        <f>SUM(F21:F25)</f>
        <v>443157</v>
      </c>
      <c r="G26" s="243"/>
      <c r="H26" s="85">
        <f>SUM(H21:H25)</f>
        <v>268493</v>
      </c>
      <c r="I26" s="242"/>
      <c r="J26" s="85">
        <f>SUM(J21:J25)</f>
        <v>328309</v>
      </c>
      <c r="K26" s="27"/>
    </row>
    <row r="27" spans="1:13" s="119" customFormat="1" ht="21.95" customHeight="1">
      <c r="A27" s="128"/>
      <c r="B27" s="184"/>
      <c r="C27" s="130"/>
      <c r="D27" s="248"/>
      <c r="E27" s="27"/>
      <c r="F27" s="248"/>
      <c r="G27" s="247"/>
      <c r="H27" s="248"/>
      <c r="I27" s="89"/>
      <c r="J27" s="248"/>
      <c r="K27" s="27"/>
    </row>
    <row r="28" spans="1:13" s="119" customFormat="1" ht="21.95" customHeight="1">
      <c r="A28" s="131" t="s">
        <v>147</v>
      </c>
      <c r="B28" s="184"/>
      <c r="C28" s="130"/>
      <c r="D28" s="224">
        <f>D18-D26</f>
        <v>-167110</v>
      </c>
      <c r="E28" s="242"/>
      <c r="F28" s="249">
        <f>F18-F26</f>
        <v>-200655</v>
      </c>
      <c r="G28" s="243"/>
      <c r="H28" s="224">
        <f>H18-H26</f>
        <v>115289</v>
      </c>
      <c r="I28" s="242"/>
      <c r="J28" s="249">
        <f>J18-J26</f>
        <v>-243745</v>
      </c>
      <c r="K28" s="27"/>
    </row>
    <row r="29" spans="1:13" s="119" customFormat="1" ht="21.95" customHeight="1">
      <c r="A29" s="127" t="s">
        <v>61</v>
      </c>
      <c r="B29" s="125">
        <v>2</v>
      </c>
      <c r="C29" s="125"/>
      <c r="D29" s="84">
        <v>-59474</v>
      </c>
      <c r="E29" s="253"/>
      <c r="F29" s="84">
        <v>-37709</v>
      </c>
      <c r="G29" s="247"/>
      <c r="H29" s="89">
        <v>-28538</v>
      </c>
      <c r="I29" s="89"/>
      <c r="J29" s="89">
        <v>-36693</v>
      </c>
      <c r="K29" s="27"/>
    </row>
    <row r="30" spans="1:13" s="119" customFormat="1" ht="21.95" customHeight="1">
      <c r="A30" s="127" t="s">
        <v>238</v>
      </c>
      <c r="B30" s="125">
        <v>2</v>
      </c>
      <c r="C30" s="125"/>
      <c r="D30" s="84">
        <v>-1803</v>
      </c>
      <c r="E30" s="89"/>
      <c r="F30" s="84">
        <v>0</v>
      </c>
      <c r="G30" s="247"/>
      <c r="H30" s="89">
        <v>-54077</v>
      </c>
      <c r="I30" s="89"/>
      <c r="J30" s="89">
        <v>0</v>
      </c>
      <c r="K30" s="27"/>
    </row>
    <row r="31" spans="1:13" s="119" customFormat="1" ht="21.95" customHeight="1">
      <c r="A31" s="99" t="s">
        <v>236</v>
      </c>
      <c r="B31" s="184">
        <v>5</v>
      </c>
      <c r="C31" s="184"/>
      <c r="D31" s="89">
        <v>-59211</v>
      </c>
      <c r="E31" s="84"/>
      <c r="F31" s="89">
        <v>0</v>
      </c>
      <c r="G31" s="241"/>
      <c r="H31" s="89">
        <v>0</v>
      </c>
      <c r="I31" s="84"/>
      <c r="J31" s="89">
        <v>0</v>
      </c>
      <c r="K31" s="27"/>
    </row>
    <row r="32" spans="1:13" s="119" customFormat="1" ht="21.95" customHeight="1">
      <c r="A32" s="128" t="s">
        <v>146</v>
      </c>
      <c r="B32" s="184"/>
      <c r="C32" s="122"/>
      <c r="D32" s="96">
        <f>SUM(D28:D31)</f>
        <v>-287598</v>
      </c>
      <c r="E32" s="89"/>
      <c r="F32" s="96">
        <f>SUM(F28:F31)</f>
        <v>-238364</v>
      </c>
      <c r="G32" s="247"/>
      <c r="H32" s="96">
        <f>SUM(H28:H31)</f>
        <v>32674</v>
      </c>
      <c r="I32" s="89"/>
      <c r="J32" s="96">
        <f>SUM(J28:J31)</f>
        <v>-280438</v>
      </c>
      <c r="K32" s="27"/>
    </row>
    <row r="33" spans="1:11" s="119" customFormat="1" ht="21.95" customHeight="1">
      <c r="A33" s="127" t="s">
        <v>140</v>
      </c>
      <c r="B33" s="184"/>
      <c r="C33" s="122"/>
      <c r="D33" s="90">
        <v>0</v>
      </c>
      <c r="E33" s="89"/>
      <c r="F33" s="22">
        <v>0</v>
      </c>
      <c r="G33" s="247"/>
      <c r="H33" s="90">
        <v>0</v>
      </c>
      <c r="I33" s="89"/>
      <c r="J33" s="86">
        <v>-46203</v>
      </c>
      <c r="K33" s="27"/>
    </row>
    <row r="34" spans="1:11" s="119" customFormat="1" ht="21.95" customHeight="1">
      <c r="A34" s="118" t="s">
        <v>164</v>
      </c>
      <c r="B34" s="184"/>
      <c r="C34" s="184"/>
      <c r="D34" s="87">
        <f>SUM(D32:D33)</f>
        <v>-287598</v>
      </c>
      <c r="E34" s="81"/>
      <c r="F34" s="87">
        <f>SUM(F32:F33)</f>
        <v>-238364</v>
      </c>
      <c r="G34" s="170"/>
      <c r="H34" s="85">
        <f>SUM(H32:H33)</f>
        <v>32674</v>
      </c>
      <c r="I34" s="81"/>
      <c r="J34" s="87">
        <f>SUM(J32:J33)</f>
        <v>-326641</v>
      </c>
      <c r="K34" s="27"/>
    </row>
    <row r="35" spans="1:11" s="119" customFormat="1" ht="21.95" customHeight="1">
      <c r="A35" s="118"/>
      <c r="B35" s="184"/>
      <c r="C35" s="184"/>
      <c r="D35" s="224"/>
      <c r="E35" s="81"/>
      <c r="F35" s="224"/>
      <c r="G35" s="170"/>
      <c r="H35" s="224"/>
      <c r="I35" s="81"/>
      <c r="J35" s="224"/>
      <c r="K35" s="27"/>
    </row>
    <row r="36" spans="1:11" s="119" customFormat="1" ht="21.95" customHeight="1">
      <c r="A36" s="225" t="s">
        <v>165</v>
      </c>
      <c r="B36" s="184"/>
      <c r="C36" s="184"/>
      <c r="D36" s="224"/>
      <c r="E36" s="81"/>
      <c r="F36" s="224"/>
      <c r="G36" s="170"/>
      <c r="H36" s="224"/>
      <c r="I36" s="81"/>
      <c r="J36" s="224"/>
      <c r="K36" s="27"/>
    </row>
    <row r="37" spans="1:11" s="119" customFormat="1" ht="21.95" customHeight="1">
      <c r="A37" s="132" t="s">
        <v>262</v>
      </c>
      <c r="B37" s="184">
        <v>9</v>
      </c>
      <c r="C37" s="184"/>
      <c r="D37" s="226">
        <v>0</v>
      </c>
      <c r="E37" s="84"/>
      <c r="F37" s="226">
        <v>-531585</v>
      </c>
      <c r="G37" s="241"/>
      <c r="H37" s="226">
        <v>0</v>
      </c>
      <c r="I37" s="84"/>
      <c r="J37" s="226">
        <v>0</v>
      </c>
      <c r="K37" s="27"/>
    </row>
    <row r="38" spans="1:11" s="119" customFormat="1" ht="21.95" customHeight="1">
      <c r="A38" s="225" t="s">
        <v>138</v>
      </c>
      <c r="B38" s="184"/>
      <c r="C38" s="122"/>
      <c r="D38" s="254">
        <f>D34+D37</f>
        <v>-287598</v>
      </c>
      <c r="E38" s="239"/>
      <c r="F38" s="254">
        <f>F34+F37</f>
        <v>-769949</v>
      </c>
      <c r="G38" s="240"/>
      <c r="H38" s="254">
        <f>H34+H37</f>
        <v>32674</v>
      </c>
      <c r="I38" s="239"/>
      <c r="J38" s="254">
        <f>J34+J37</f>
        <v>-326641</v>
      </c>
      <c r="K38" s="27"/>
    </row>
    <row r="39" spans="1:11" s="119" customFormat="1" ht="21.95" customHeight="1">
      <c r="A39" s="225"/>
      <c r="B39" s="184"/>
      <c r="C39" s="122"/>
      <c r="D39" s="231"/>
      <c r="E39" s="118"/>
      <c r="F39" s="231"/>
      <c r="G39" s="230"/>
      <c r="H39" s="231"/>
      <c r="I39" s="118"/>
      <c r="J39" s="231"/>
      <c r="K39" s="27"/>
    </row>
    <row r="40" spans="1:11" s="119" customFormat="1" ht="21.95" customHeight="1">
      <c r="A40" s="225"/>
      <c r="B40" s="184"/>
      <c r="C40" s="122"/>
      <c r="D40" s="231"/>
      <c r="E40" s="118"/>
      <c r="F40" s="231"/>
      <c r="G40" s="230"/>
      <c r="H40" s="231"/>
      <c r="I40" s="118"/>
      <c r="J40" s="231"/>
      <c r="K40" s="27"/>
    </row>
    <row r="41" spans="1:11" s="119" customFormat="1" ht="23.1" customHeight="1">
      <c r="A41" s="117" t="s">
        <v>0</v>
      </c>
      <c r="B41" s="176"/>
      <c r="C41" s="117"/>
      <c r="D41" s="117"/>
      <c r="E41" s="117"/>
      <c r="F41" s="117"/>
      <c r="G41" s="166"/>
      <c r="H41" s="117"/>
      <c r="I41" s="117"/>
      <c r="J41" s="117"/>
      <c r="K41" s="27"/>
    </row>
    <row r="42" spans="1:11" s="119" customFormat="1" ht="23.1" customHeight="1">
      <c r="A42" s="117" t="s">
        <v>50</v>
      </c>
      <c r="B42" s="176"/>
      <c r="C42" s="117"/>
      <c r="D42" s="117"/>
      <c r="E42" s="117"/>
      <c r="F42" s="117"/>
      <c r="G42" s="166"/>
      <c r="H42" s="117"/>
      <c r="I42" s="117"/>
      <c r="J42" s="117"/>
      <c r="K42" s="27"/>
    </row>
    <row r="43" spans="1:11" s="119" customFormat="1" ht="23.1" customHeight="1">
      <c r="A43" s="267"/>
      <c r="B43" s="267"/>
      <c r="C43" s="267"/>
      <c r="D43" s="267"/>
      <c r="E43" s="267"/>
      <c r="F43" s="267"/>
      <c r="G43" s="267"/>
      <c r="H43" s="267"/>
      <c r="I43" s="267"/>
      <c r="J43" s="267"/>
      <c r="K43" s="27"/>
    </row>
    <row r="44" spans="1:11" s="119" customFormat="1" ht="21.95" customHeight="1">
      <c r="B44" s="120"/>
      <c r="D44" s="266" t="s">
        <v>1</v>
      </c>
      <c r="E44" s="266"/>
      <c r="F44" s="266"/>
      <c r="G44" s="266"/>
      <c r="H44" s="266" t="s">
        <v>2</v>
      </c>
      <c r="I44" s="266"/>
      <c r="J44" s="266"/>
      <c r="K44" s="27"/>
    </row>
    <row r="45" spans="1:11" s="119" customFormat="1" ht="21.95" customHeight="1">
      <c r="B45" s="184"/>
      <c r="C45" s="184"/>
      <c r="D45" s="265" t="s">
        <v>205</v>
      </c>
      <c r="E45" s="265"/>
      <c r="F45" s="265"/>
      <c r="G45" s="167"/>
      <c r="H45" s="265" t="s">
        <v>205</v>
      </c>
      <c r="I45" s="265"/>
      <c r="J45" s="265"/>
      <c r="K45" s="27"/>
    </row>
    <row r="46" spans="1:11" s="119" customFormat="1" ht="21.95" customHeight="1">
      <c r="B46" s="184"/>
      <c r="C46" s="184"/>
      <c r="D46" s="265" t="s">
        <v>206</v>
      </c>
      <c r="E46" s="265"/>
      <c r="F46" s="265"/>
      <c r="G46" s="167"/>
      <c r="H46" s="265" t="s">
        <v>206</v>
      </c>
      <c r="I46" s="265"/>
      <c r="J46" s="265"/>
      <c r="K46" s="27"/>
    </row>
    <row r="47" spans="1:11" s="119" customFormat="1" ht="21.95" customHeight="1">
      <c r="B47" s="121" t="s">
        <v>5</v>
      </c>
      <c r="C47" s="184"/>
      <c r="D47" s="120">
        <v>2568</v>
      </c>
      <c r="F47" s="120">
        <v>2567</v>
      </c>
      <c r="G47" s="168"/>
      <c r="H47" s="120">
        <v>2568</v>
      </c>
      <c r="J47" s="120">
        <v>2567</v>
      </c>
      <c r="K47" s="27"/>
    </row>
    <row r="48" spans="1:11" s="119" customFormat="1" ht="21.95" customHeight="1">
      <c r="B48" s="121"/>
      <c r="C48" s="184"/>
      <c r="D48" s="120"/>
      <c r="F48" s="120" t="s">
        <v>181</v>
      </c>
      <c r="G48" s="168"/>
      <c r="H48" s="120"/>
      <c r="J48" s="120"/>
      <c r="K48" s="27"/>
    </row>
    <row r="49" spans="1:14" s="119" customFormat="1" ht="21.95" customHeight="1">
      <c r="B49" s="184"/>
      <c r="C49" s="184"/>
      <c r="D49" s="264" t="s">
        <v>7</v>
      </c>
      <c r="E49" s="264"/>
      <c r="F49" s="264"/>
      <c r="G49" s="264"/>
      <c r="H49" s="264"/>
      <c r="I49" s="264"/>
      <c r="J49" s="264"/>
      <c r="K49" s="27"/>
    </row>
    <row r="50" spans="1:14" s="119" customFormat="1" ht="21.95" customHeight="1">
      <c r="A50" s="135" t="s">
        <v>62</v>
      </c>
      <c r="B50" s="184"/>
      <c r="C50" s="130"/>
      <c r="D50" s="136"/>
      <c r="F50" s="136"/>
      <c r="G50" s="168"/>
      <c r="H50" s="136"/>
      <c r="I50" s="136"/>
      <c r="J50" s="136"/>
      <c r="K50" s="27"/>
    </row>
    <row r="51" spans="1:14" s="119" customFormat="1" ht="21.95" customHeight="1">
      <c r="A51" s="137" t="s">
        <v>63</v>
      </c>
      <c r="B51" s="184"/>
      <c r="C51" s="130"/>
      <c r="D51" s="27"/>
      <c r="E51" s="27"/>
      <c r="F51" s="27"/>
      <c r="G51" s="238"/>
      <c r="H51" s="27"/>
      <c r="I51" s="27"/>
      <c r="J51" s="27"/>
      <c r="K51" s="27"/>
    </row>
    <row r="52" spans="1:14" s="119" customFormat="1" ht="21.95" customHeight="1">
      <c r="A52" s="124" t="s">
        <v>64</v>
      </c>
      <c r="B52" s="184"/>
      <c r="C52" s="130"/>
      <c r="D52" s="89">
        <v>-7848</v>
      </c>
      <c r="E52" s="89"/>
      <c r="F52" s="89">
        <v>11437</v>
      </c>
      <c r="G52" s="241"/>
      <c r="H52" s="18">
        <v>0</v>
      </c>
      <c r="I52" s="180"/>
      <c r="J52" s="18">
        <v>0</v>
      </c>
      <c r="K52" s="27"/>
    </row>
    <row r="53" spans="1:14" s="119" customFormat="1" ht="21.95" customHeight="1">
      <c r="A53" s="138" t="s">
        <v>191</v>
      </c>
      <c r="B53" s="184"/>
      <c r="C53" s="130"/>
      <c r="D53" s="90">
        <v>-2332</v>
      </c>
      <c r="E53" s="89"/>
      <c r="F53" s="90">
        <v>0</v>
      </c>
      <c r="G53" s="241"/>
      <c r="H53" s="86">
        <v>0</v>
      </c>
      <c r="I53" s="180"/>
      <c r="J53" s="86">
        <v>0</v>
      </c>
      <c r="K53" s="27"/>
    </row>
    <row r="54" spans="1:14" s="119" customFormat="1" ht="21.95" customHeight="1">
      <c r="A54" s="135" t="s">
        <v>65</v>
      </c>
      <c r="B54" s="184"/>
      <c r="C54" s="130"/>
      <c r="D54" s="87">
        <f>SUM(D52:D53)</f>
        <v>-10180</v>
      </c>
      <c r="E54" s="239"/>
      <c r="F54" s="87">
        <f>SUM(F52:F53)</f>
        <v>11437</v>
      </c>
      <c r="G54" s="240"/>
      <c r="H54" s="87">
        <f>SUM(H53:H53)</f>
        <v>0</v>
      </c>
      <c r="I54" s="239"/>
      <c r="J54" s="86">
        <f>SUM(J53:J53)</f>
        <v>0</v>
      </c>
      <c r="K54" s="27"/>
    </row>
    <row r="55" spans="1:14" s="119" customFormat="1" ht="21.95" customHeight="1">
      <c r="A55" s="232"/>
      <c r="B55" s="184"/>
      <c r="C55" s="130"/>
      <c r="D55" s="89"/>
      <c r="E55" s="89"/>
      <c r="F55" s="89"/>
      <c r="G55" s="241"/>
      <c r="H55" s="89"/>
      <c r="I55" s="237"/>
      <c r="J55" s="89"/>
      <c r="K55" s="27"/>
    </row>
    <row r="56" spans="1:14" s="119" customFormat="1" ht="21.95" customHeight="1">
      <c r="A56" s="233" t="s">
        <v>66</v>
      </c>
      <c r="B56" s="184"/>
      <c r="C56" s="130"/>
      <c r="D56" s="89"/>
      <c r="E56" s="89"/>
      <c r="F56" s="89"/>
      <c r="G56" s="241"/>
      <c r="H56" s="237"/>
      <c r="I56" s="237"/>
      <c r="J56" s="237"/>
      <c r="K56" s="27"/>
    </row>
    <row r="57" spans="1:14" s="119" customFormat="1" ht="21.95" customHeight="1">
      <c r="A57" s="138" t="s">
        <v>185</v>
      </c>
      <c r="B57" s="184"/>
      <c r="C57" s="130"/>
      <c r="D57" s="89"/>
      <c r="E57" s="89"/>
      <c r="F57" s="89"/>
      <c r="G57" s="241"/>
      <c r="H57" s="237"/>
      <c r="I57" s="237"/>
      <c r="J57" s="237"/>
      <c r="K57" s="27"/>
    </row>
    <row r="58" spans="1:14" s="119" customFormat="1" ht="21.95" customHeight="1">
      <c r="A58" s="138" t="s">
        <v>178</v>
      </c>
      <c r="B58" s="184">
        <v>4</v>
      </c>
      <c r="C58" s="130"/>
      <c r="D58" s="18">
        <v>-50500</v>
      </c>
      <c r="E58" s="89"/>
      <c r="F58" s="18">
        <v>800162</v>
      </c>
      <c r="G58" s="241"/>
      <c r="H58" s="237">
        <v>-1394</v>
      </c>
      <c r="I58" s="237"/>
      <c r="J58" s="237">
        <v>148170</v>
      </c>
      <c r="K58" s="27"/>
      <c r="N58" s="256"/>
    </row>
    <row r="59" spans="1:14" s="119" customFormat="1" ht="21.95" customHeight="1">
      <c r="A59" s="119" t="s">
        <v>191</v>
      </c>
      <c r="B59" s="184"/>
      <c r="C59" s="130"/>
      <c r="D59" s="97">
        <v>-125727</v>
      </c>
      <c r="E59" s="89"/>
      <c r="F59" s="97">
        <v>0</v>
      </c>
      <c r="G59" s="241"/>
      <c r="H59" s="226">
        <v>0</v>
      </c>
      <c r="I59" s="180"/>
      <c r="J59" s="226">
        <v>0</v>
      </c>
      <c r="K59" s="27"/>
    </row>
    <row r="60" spans="1:14" s="119" customFormat="1" ht="21.95" customHeight="1">
      <c r="A60" s="234" t="s">
        <v>67</v>
      </c>
      <c r="B60" s="184"/>
      <c r="C60" s="130"/>
      <c r="D60" s="87">
        <f>SUM(D58:D59)</f>
        <v>-176227</v>
      </c>
      <c r="E60" s="242"/>
      <c r="F60" s="87">
        <f>SUM(F58:F59)</f>
        <v>800162</v>
      </c>
      <c r="G60" s="243"/>
      <c r="H60" s="87">
        <f>SUM(H58:H59)</f>
        <v>-1394</v>
      </c>
      <c r="I60" s="242"/>
      <c r="J60" s="87">
        <f>SUM(J58:J59)</f>
        <v>148170</v>
      </c>
      <c r="K60" s="27"/>
    </row>
    <row r="61" spans="1:14" s="119" customFormat="1" ht="21.95" customHeight="1">
      <c r="A61" s="234" t="s">
        <v>189</v>
      </c>
      <c r="B61" s="184"/>
      <c r="C61" s="130"/>
      <c r="D61" s="85">
        <f>D54+D60</f>
        <v>-186407</v>
      </c>
      <c r="E61" s="239"/>
      <c r="F61" s="85">
        <f>F54+F60</f>
        <v>811599</v>
      </c>
      <c r="G61" s="240"/>
      <c r="H61" s="85">
        <f>H54+H60</f>
        <v>-1394</v>
      </c>
      <c r="I61" s="239"/>
      <c r="J61" s="85">
        <f>J54+J60</f>
        <v>148170</v>
      </c>
      <c r="K61" s="27"/>
    </row>
    <row r="62" spans="1:14" s="119" customFormat="1" ht="21.95" customHeight="1">
      <c r="A62" s="142" t="s">
        <v>199</v>
      </c>
      <c r="B62" s="184"/>
      <c r="C62" s="130"/>
      <c r="D62" s="235">
        <v>0</v>
      </c>
      <c r="E62" s="242"/>
      <c r="F62" s="235">
        <v>-27094</v>
      </c>
      <c r="G62" s="243"/>
      <c r="H62" s="235">
        <v>0</v>
      </c>
      <c r="I62" s="242"/>
      <c r="J62" s="235">
        <v>0</v>
      </c>
      <c r="K62" s="27"/>
    </row>
    <row r="63" spans="1:14" s="132" customFormat="1" ht="21.95" customHeight="1" thickBot="1">
      <c r="A63" s="142" t="s">
        <v>68</v>
      </c>
      <c r="B63" s="133"/>
      <c r="C63" s="133"/>
      <c r="D63" s="88">
        <f>D61+D34+D62</f>
        <v>-474005</v>
      </c>
      <c r="E63" s="81"/>
      <c r="F63" s="88">
        <f>F61+F38+F62</f>
        <v>14556</v>
      </c>
      <c r="G63" s="170"/>
      <c r="H63" s="88">
        <f>H61+H34+H62</f>
        <v>31280</v>
      </c>
      <c r="I63" s="81"/>
      <c r="J63" s="88">
        <f>J61+J34+J62</f>
        <v>-178471</v>
      </c>
    </row>
    <row r="64" spans="1:14" s="119" customFormat="1" ht="21.95" customHeight="1" thickTop="1">
      <c r="A64" s="118"/>
      <c r="B64" s="164"/>
      <c r="C64" s="134"/>
      <c r="D64" s="224"/>
      <c r="E64" s="224"/>
      <c r="F64" s="224"/>
      <c r="G64" s="244"/>
      <c r="H64" s="224"/>
      <c r="I64" s="224"/>
      <c r="J64" s="224"/>
      <c r="K64" s="27"/>
    </row>
    <row r="65" spans="1:13" s="119" customFormat="1" ht="21.95" customHeight="1">
      <c r="A65" s="118" t="s">
        <v>192</v>
      </c>
      <c r="B65" s="134"/>
      <c r="C65" s="134"/>
      <c r="D65" s="224"/>
      <c r="E65" s="224"/>
      <c r="F65" s="224"/>
      <c r="G65" s="244"/>
      <c r="H65" s="224"/>
      <c r="I65" s="224"/>
      <c r="J65" s="224"/>
      <c r="K65" s="27"/>
    </row>
    <row r="66" spans="1:13" s="119" customFormat="1" ht="21.95" customHeight="1">
      <c r="A66" s="119" t="s">
        <v>69</v>
      </c>
      <c r="B66" s="134"/>
      <c r="C66" s="134"/>
      <c r="D66" s="180">
        <v>-287598</v>
      </c>
      <c r="E66" s="180"/>
      <c r="F66" s="180">
        <v>-487963</v>
      </c>
      <c r="G66" s="181"/>
      <c r="H66" s="180">
        <v>32674</v>
      </c>
      <c r="I66" s="180"/>
      <c r="J66" s="180">
        <v>-326641</v>
      </c>
      <c r="K66" s="27"/>
    </row>
    <row r="67" spans="1:13" s="119" customFormat="1" ht="21.95" customHeight="1">
      <c r="A67" s="119" t="s">
        <v>70</v>
      </c>
      <c r="B67" s="134"/>
      <c r="C67" s="134"/>
      <c r="D67" s="84">
        <v>0</v>
      </c>
      <c r="E67" s="180"/>
      <c r="F67" s="180">
        <v>-281986</v>
      </c>
      <c r="G67" s="181"/>
      <c r="H67" s="84">
        <v>0</v>
      </c>
      <c r="I67" s="180"/>
      <c r="J67" s="84">
        <v>0</v>
      </c>
      <c r="K67" s="27"/>
    </row>
    <row r="68" spans="1:13" s="119" customFormat="1" ht="21.95" customHeight="1" thickBot="1">
      <c r="B68" s="134"/>
      <c r="C68" s="134"/>
      <c r="D68" s="88">
        <f>D38</f>
        <v>-287598</v>
      </c>
      <c r="E68" s="81"/>
      <c r="F68" s="88">
        <f>F38</f>
        <v>-769949</v>
      </c>
      <c r="G68" s="170"/>
      <c r="H68" s="88">
        <f>H38</f>
        <v>32674</v>
      </c>
      <c r="I68" s="81"/>
      <c r="J68" s="88">
        <f>J38</f>
        <v>-326641</v>
      </c>
      <c r="K68" s="27"/>
    </row>
    <row r="69" spans="1:13" s="119" customFormat="1" ht="21.95" customHeight="1" thickTop="1">
      <c r="A69" s="118"/>
      <c r="B69" s="134"/>
      <c r="C69" s="134"/>
      <c r="D69" s="224"/>
      <c r="E69" s="224"/>
      <c r="F69" s="224"/>
      <c r="G69" s="244"/>
      <c r="H69" s="224"/>
      <c r="I69" s="224"/>
      <c r="J69" s="224"/>
      <c r="K69" s="27"/>
    </row>
    <row r="70" spans="1:13" s="119" customFormat="1" ht="21.95" customHeight="1">
      <c r="A70" s="118" t="s">
        <v>71</v>
      </c>
      <c r="B70" s="134"/>
      <c r="C70" s="134"/>
      <c r="D70" s="224"/>
      <c r="E70" s="224"/>
      <c r="F70" s="224"/>
      <c r="G70" s="244"/>
      <c r="H70" s="224"/>
      <c r="I70" s="224"/>
      <c r="J70" s="224"/>
      <c r="K70" s="27"/>
    </row>
    <row r="71" spans="1:13" s="119" customFormat="1" ht="21.95" customHeight="1">
      <c r="A71" s="119" t="s">
        <v>69</v>
      </c>
      <c r="B71" s="134"/>
      <c r="C71" s="134"/>
      <c r="D71" s="180">
        <v>-474005</v>
      </c>
      <c r="E71" s="180"/>
      <c r="F71" s="180">
        <v>308947</v>
      </c>
      <c r="G71" s="181"/>
      <c r="H71" s="180">
        <v>31280</v>
      </c>
      <c r="I71" s="180"/>
      <c r="J71" s="180">
        <v>-178471</v>
      </c>
      <c r="K71" s="27"/>
    </row>
    <row r="72" spans="1:13" s="119" customFormat="1" ht="21.95" customHeight="1">
      <c r="A72" s="119" t="s">
        <v>70</v>
      </c>
      <c r="B72" s="134"/>
      <c r="C72" s="134"/>
      <c r="D72" s="180">
        <v>0</v>
      </c>
      <c r="E72" s="180"/>
      <c r="F72" s="180">
        <v>-294391</v>
      </c>
      <c r="G72" s="181"/>
      <c r="H72" s="84">
        <v>0</v>
      </c>
      <c r="I72" s="180"/>
      <c r="J72" s="84">
        <v>0</v>
      </c>
      <c r="K72" s="27"/>
    </row>
    <row r="73" spans="1:13" s="119" customFormat="1" ht="21.95" customHeight="1" thickBot="1">
      <c r="B73" s="134"/>
      <c r="C73" s="134"/>
      <c r="D73" s="88">
        <f>D63</f>
        <v>-474005</v>
      </c>
      <c r="E73" s="81"/>
      <c r="F73" s="88">
        <f>F63</f>
        <v>14556</v>
      </c>
      <c r="G73" s="170"/>
      <c r="H73" s="88">
        <f>H63</f>
        <v>31280</v>
      </c>
      <c r="I73" s="81"/>
      <c r="J73" s="88">
        <f>J63</f>
        <v>-178471</v>
      </c>
      <c r="K73" s="27"/>
    </row>
    <row r="74" spans="1:13" s="119" customFormat="1" ht="21.95" customHeight="1" thickTop="1">
      <c r="A74" s="118"/>
      <c r="B74" s="134"/>
      <c r="C74" s="134"/>
      <c r="D74" s="224"/>
      <c r="E74" s="224"/>
      <c r="F74" s="224"/>
      <c r="G74" s="244"/>
      <c r="H74" s="224"/>
      <c r="I74" s="224"/>
      <c r="J74" s="224"/>
      <c r="K74" s="27"/>
    </row>
    <row r="75" spans="1:13" s="119" customFormat="1" ht="21.95" customHeight="1">
      <c r="A75" s="118" t="s">
        <v>148</v>
      </c>
      <c r="B75" s="184"/>
      <c r="C75" s="122"/>
    </row>
    <row r="76" spans="1:13" s="119" customFormat="1" ht="21.95" customHeight="1" thickBot="1">
      <c r="A76" s="138" t="s">
        <v>166</v>
      </c>
      <c r="B76" s="184"/>
      <c r="C76" s="122"/>
      <c r="D76" s="182">
        <v>-0.57444806861466369</v>
      </c>
      <c r="E76" s="28"/>
      <c r="F76" s="182">
        <v>0.09</v>
      </c>
      <c r="G76" s="171"/>
      <c r="H76" s="182">
        <v>6.5263027538145335E-2</v>
      </c>
      <c r="I76" s="28"/>
      <c r="J76" s="182">
        <v>-0.65243253284223945</v>
      </c>
      <c r="M76" s="257"/>
    </row>
    <row r="77" spans="1:13" s="119" customFormat="1" ht="21.95" customHeight="1" thickTop="1" thickBot="1">
      <c r="A77" s="138" t="s">
        <v>167</v>
      </c>
      <c r="B77" s="184"/>
      <c r="C77" s="122"/>
      <c r="D77" s="182">
        <v>0</v>
      </c>
      <c r="E77" s="28"/>
      <c r="F77" s="182">
        <v>-1.06</v>
      </c>
      <c r="G77" s="171"/>
      <c r="H77" s="185">
        <v>0</v>
      </c>
      <c r="I77" s="28"/>
      <c r="J77" s="185">
        <v>0</v>
      </c>
    </row>
    <row r="78" spans="1:13" ht="21.95" customHeight="1" thickTop="1"/>
    <row r="79" spans="1:13" ht="21.95" customHeight="1">
      <c r="F79" s="259"/>
    </row>
    <row r="80" spans="1:13" s="132" customFormat="1" ht="21.95" customHeight="1">
      <c r="A80" s="138"/>
      <c r="B80" s="178"/>
      <c r="C80" s="141"/>
      <c r="D80" s="41"/>
      <c r="E80" s="41"/>
      <c r="F80" s="259"/>
      <c r="G80" s="41"/>
      <c r="H80" s="41"/>
      <c r="I80" s="25"/>
      <c r="J80" s="26"/>
    </row>
    <row r="81" spans="6:6" ht="21.95" customHeight="1">
      <c r="F81" s="258"/>
    </row>
    <row r="82" spans="6:6" ht="21.95" customHeight="1">
      <c r="F82" s="258"/>
    </row>
  </sheetData>
  <mergeCells count="15">
    <mergeCell ref="D46:F46"/>
    <mergeCell ref="H46:J46"/>
    <mergeCell ref="D49:J49"/>
    <mergeCell ref="D9:J9"/>
    <mergeCell ref="A43:J43"/>
    <mergeCell ref="D44:G44"/>
    <mergeCell ref="H44:J44"/>
    <mergeCell ref="D45:F45"/>
    <mergeCell ref="H45:J45"/>
    <mergeCell ref="D4:G4"/>
    <mergeCell ref="H4:J4"/>
    <mergeCell ref="D5:F5"/>
    <mergeCell ref="H5:J5"/>
    <mergeCell ref="D6:F6"/>
    <mergeCell ref="H6:J6"/>
  </mergeCells>
  <pageMargins left="0.8" right="0.8" top="0.48" bottom="0.4" header="0.5" footer="0.5"/>
  <pageSetup paperSize="9" scale="77" firstPageNumber="9" fitToWidth="0"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40"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8"/>
  <sheetViews>
    <sheetView view="pageBreakPreview" topLeftCell="B21" zoomScale="130" zoomScaleNormal="100" zoomScaleSheetLayoutView="130" workbookViewId="0">
      <selection activeCell="R24" sqref="R24"/>
    </sheetView>
  </sheetViews>
  <sheetFormatPr defaultColWidth="59.1640625" defaultRowHeight="21.95" customHeight="1"/>
  <cols>
    <col min="1" max="1" width="54.33203125" style="1" customWidth="1"/>
    <col min="2" max="2" width="13.83203125" style="112" customWidth="1"/>
    <col min="3" max="3" width="1.83203125" style="112" customWidth="1"/>
    <col min="4" max="4" width="13.83203125" style="112" customWidth="1"/>
    <col min="5" max="5" width="1.83203125" style="112" customWidth="1"/>
    <col min="6" max="6" width="13.83203125" style="112" customWidth="1"/>
    <col min="7" max="7" width="1.83203125" style="112" customWidth="1"/>
    <col min="8" max="8" width="13.83203125" style="112" customWidth="1"/>
    <col min="9" max="9" width="1.83203125" style="112" customWidth="1"/>
    <col min="10" max="10" width="15.83203125" style="112" customWidth="1"/>
    <col min="11" max="11" width="1.83203125" style="112" customWidth="1"/>
    <col min="12" max="12" width="15.83203125" style="112" customWidth="1"/>
    <col min="13" max="13" width="1.83203125" style="112" customWidth="1"/>
    <col min="14" max="14" width="13.83203125" style="112" customWidth="1"/>
    <col min="15" max="15" width="1.83203125" style="112" customWidth="1"/>
    <col min="16" max="16" width="17.83203125" style="112" customWidth="1"/>
    <col min="17" max="17" width="1.83203125" style="1" customWidth="1"/>
    <col min="18" max="18" width="13.83203125" style="1" customWidth="1"/>
    <col min="19" max="19" width="1.83203125" style="1" customWidth="1"/>
    <col min="20" max="20" width="13.83203125" style="1" customWidth="1"/>
    <col min="21" max="21" width="1.83203125" style="1" customWidth="1"/>
    <col min="22" max="22" width="14.83203125" style="1" customWidth="1"/>
    <col min="23" max="85" width="10.6640625" style="1" customWidth="1"/>
    <col min="86" max="16384" width="59.1640625" style="1"/>
  </cols>
  <sheetData>
    <row r="1" spans="1:27" s="102" customFormat="1" ht="21" customHeight="1">
      <c r="A1" s="100" t="s">
        <v>0</v>
      </c>
      <c r="B1" s="100"/>
      <c r="C1" s="100"/>
      <c r="D1" s="100"/>
      <c r="E1" s="101"/>
      <c r="F1" s="101"/>
      <c r="G1" s="101"/>
      <c r="H1" s="101"/>
      <c r="I1" s="100"/>
      <c r="J1" s="100"/>
      <c r="K1" s="100"/>
      <c r="L1" s="100"/>
      <c r="M1" s="100"/>
      <c r="N1" s="100"/>
      <c r="O1" s="100"/>
      <c r="P1" s="100"/>
      <c r="Q1" s="101"/>
      <c r="R1" s="101"/>
      <c r="S1" s="101"/>
      <c r="T1" s="101"/>
      <c r="U1" s="101"/>
      <c r="V1" s="101"/>
    </row>
    <row r="2" spans="1:27" s="102" customFormat="1" ht="21" customHeight="1">
      <c r="A2" s="100" t="s">
        <v>133</v>
      </c>
      <c r="B2" s="100"/>
      <c r="C2" s="100"/>
      <c r="D2" s="100"/>
      <c r="E2" s="100"/>
      <c r="F2" s="100"/>
      <c r="G2" s="100"/>
      <c r="H2" s="100"/>
      <c r="I2" s="100"/>
      <c r="J2" s="100"/>
      <c r="K2" s="100"/>
      <c r="L2" s="100"/>
      <c r="M2" s="100"/>
      <c r="N2" s="100"/>
      <c r="O2" s="100"/>
      <c r="P2" s="100"/>
      <c r="Q2" s="100"/>
      <c r="R2" s="100"/>
      <c r="S2" s="100"/>
      <c r="T2" s="100"/>
      <c r="U2" s="100"/>
      <c r="V2" s="100"/>
    </row>
    <row r="3" spans="1:27" ht="21" customHeight="1">
      <c r="A3" s="103"/>
      <c r="B3" s="103"/>
      <c r="C3" s="103"/>
      <c r="D3" s="103"/>
      <c r="E3" s="103"/>
      <c r="F3" s="103"/>
      <c r="G3" s="103"/>
      <c r="H3" s="103"/>
      <c r="I3" s="103"/>
      <c r="J3" s="103"/>
      <c r="K3" s="103"/>
      <c r="L3" s="103"/>
      <c r="M3" s="103"/>
      <c r="N3" s="103"/>
      <c r="O3" s="103"/>
      <c r="P3" s="103"/>
      <c r="Q3" s="103"/>
      <c r="R3" s="103"/>
      <c r="S3" s="103"/>
      <c r="T3" s="103"/>
      <c r="U3" s="103"/>
      <c r="V3" s="103"/>
    </row>
    <row r="4" spans="1:27" s="104" customFormat="1" ht="21" customHeight="1">
      <c r="B4" s="269" t="s">
        <v>1</v>
      </c>
      <c r="C4" s="269"/>
      <c r="D4" s="269"/>
      <c r="E4" s="269"/>
      <c r="F4" s="269"/>
      <c r="G4" s="269"/>
      <c r="H4" s="269"/>
      <c r="I4" s="269"/>
      <c r="J4" s="269"/>
      <c r="K4" s="269"/>
      <c r="L4" s="269"/>
      <c r="M4" s="269"/>
      <c r="N4" s="269"/>
      <c r="O4" s="269"/>
      <c r="P4" s="269"/>
      <c r="Q4" s="269"/>
      <c r="R4" s="269"/>
      <c r="S4" s="269"/>
      <c r="T4" s="269"/>
      <c r="U4" s="269"/>
      <c r="V4" s="269"/>
    </row>
    <row r="5" spans="1:27" s="104" customFormat="1" ht="21" customHeight="1">
      <c r="C5" s="105"/>
      <c r="E5" s="1"/>
      <c r="F5" s="268" t="s">
        <v>182</v>
      </c>
      <c r="G5" s="268"/>
      <c r="H5" s="268"/>
      <c r="J5" s="271" t="s">
        <v>47</v>
      </c>
      <c r="K5" s="271"/>
      <c r="L5" s="271"/>
      <c r="M5" s="271"/>
      <c r="N5" s="271"/>
      <c r="O5" s="271"/>
      <c r="P5" s="271"/>
      <c r="Y5" s="66"/>
      <c r="Z5" s="67"/>
      <c r="AA5" s="66"/>
    </row>
    <row r="6" spans="1:27" s="104" customFormat="1" ht="21" customHeight="1">
      <c r="B6" s="1"/>
      <c r="C6" s="30"/>
      <c r="D6" s="1"/>
      <c r="E6" s="13"/>
      <c r="F6" s="1"/>
      <c r="G6" s="1"/>
      <c r="H6" s="1"/>
      <c r="I6" s="1"/>
      <c r="J6" s="13" t="s">
        <v>169</v>
      </c>
      <c r="K6" s="13"/>
      <c r="L6" s="13" t="s">
        <v>248</v>
      </c>
      <c r="M6" s="13"/>
      <c r="N6" s="13"/>
      <c r="O6" s="1"/>
      <c r="P6" s="13" t="s">
        <v>142</v>
      </c>
      <c r="Q6" s="30"/>
      <c r="S6" s="30"/>
      <c r="T6" s="30" t="s">
        <v>75</v>
      </c>
      <c r="U6" s="30"/>
      <c r="V6" s="1"/>
      <c r="Y6" s="66"/>
      <c r="Z6" s="67"/>
      <c r="AA6" s="66"/>
    </row>
    <row r="7" spans="1:27" s="104" customFormat="1" ht="21" customHeight="1">
      <c r="B7" s="13"/>
      <c r="C7" s="30"/>
      <c r="D7" s="13" t="s">
        <v>76</v>
      </c>
      <c r="E7" s="1"/>
      <c r="F7" s="30"/>
      <c r="G7" s="1"/>
      <c r="H7" s="1"/>
      <c r="I7" s="1"/>
      <c r="J7" s="13" t="s">
        <v>170</v>
      </c>
      <c r="K7" s="13"/>
      <c r="L7" s="13" t="s">
        <v>247</v>
      </c>
      <c r="M7" s="13"/>
      <c r="N7" s="13" t="s">
        <v>169</v>
      </c>
      <c r="O7" s="1"/>
      <c r="P7" s="13" t="s">
        <v>141</v>
      </c>
      <c r="Q7" s="30"/>
      <c r="R7" s="30" t="s">
        <v>73</v>
      </c>
      <c r="S7" s="30"/>
      <c r="T7" s="30" t="s">
        <v>78</v>
      </c>
      <c r="U7" s="30"/>
      <c r="V7" s="1"/>
      <c r="Y7" s="66"/>
      <c r="Z7" s="67"/>
      <c r="AA7" s="68"/>
    </row>
    <row r="8" spans="1:27" s="104" customFormat="1" ht="21" customHeight="1">
      <c r="B8" s="30" t="s">
        <v>79</v>
      </c>
      <c r="C8" s="30"/>
      <c r="D8" s="13" t="s">
        <v>80</v>
      </c>
      <c r="E8" s="13"/>
      <c r="F8" s="30" t="s">
        <v>81</v>
      </c>
      <c r="G8" s="30"/>
      <c r="H8" s="30" t="s">
        <v>46</v>
      </c>
      <c r="I8" s="1"/>
      <c r="J8" s="13" t="s">
        <v>171</v>
      </c>
      <c r="K8" s="13"/>
      <c r="L8" s="13" t="s">
        <v>82</v>
      </c>
      <c r="M8" s="13"/>
      <c r="N8" s="13" t="s">
        <v>173</v>
      </c>
      <c r="O8" s="1"/>
      <c r="P8" s="13" t="s">
        <v>77</v>
      </c>
      <c r="Q8" s="30"/>
      <c r="R8" s="30" t="s">
        <v>74</v>
      </c>
      <c r="S8" s="30"/>
      <c r="T8" s="30" t="s">
        <v>83</v>
      </c>
      <c r="U8" s="30"/>
      <c r="V8" s="13" t="s">
        <v>73</v>
      </c>
    </row>
    <row r="9" spans="1:27" s="104" customFormat="1" ht="21" customHeight="1">
      <c r="B9" s="30" t="s">
        <v>84</v>
      </c>
      <c r="C9" s="30"/>
      <c r="D9" s="30" t="s">
        <v>85</v>
      </c>
      <c r="E9" s="13"/>
      <c r="F9" s="30" t="s">
        <v>86</v>
      </c>
      <c r="G9" s="30"/>
      <c r="H9" s="30" t="s">
        <v>183</v>
      </c>
      <c r="I9" s="30"/>
      <c r="J9" s="13" t="s">
        <v>172</v>
      </c>
      <c r="K9" s="30"/>
      <c r="L9" s="30" t="s">
        <v>87</v>
      </c>
      <c r="M9" s="30"/>
      <c r="N9" s="13" t="s">
        <v>88</v>
      </c>
      <c r="O9" s="1"/>
      <c r="P9" s="106" t="s">
        <v>89</v>
      </c>
      <c r="Q9" s="30"/>
      <c r="R9" s="30" t="s">
        <v>90</v>
      </c>
      <c r="S9" s="30"/>
      <c r="T9" s="30" t="s">
        <v>91</v>
      </c>
      <c r="U9" s="30"/>
      <c r="V9" s="13" t="s">
        <v>38</v>
      </c>
    </row>
    <row r="10" spans="1:27" ht="21" customHeight="1">
      <c r="B10" s="270" t="s">
        <v>7</v>
      </c>
      <c r="C10" s="270"/>
      <c r="D10" s="270"/>
      <c r="E10" s="270"/>
      <c r="F10" s="270"/>
      <c r="G10" s="270"/>
      <c r="H10" s="270"/>
      <c r="I10" s="270"/>
      <c r="J10" s="270"/>
      <c r="K10" s="270"/>
      <c r="L10" s="270"/>
      <c r="M10" s="270"/>
      <c r="N10" s="270"/>
      <c r="O10" s="270"/>
      <c r="P10" s="270"/>
      <c r="Q10" s="270"/>
      <c r="R10" s="270"/>
      <c r="S10" s="270"/>
      <c r="T10" s="270"/>
      <c r="U10" s="270"/>
      <c r="V10" s="270"/>
    </row>
    <row r="11" spans="1:27" ht="21" customHeight="1">
      <c r="A11" s="104" t="s">
        <v>208</v>
      </c>
      <c r="C11" s="1"/>
    </row>
    <row r="12" spans="1:27" ht="21" customHeight="1">
      <c r="A12" s="104" t="s">
        <v>137</v>
      </c>
      <c r="B12" s="32">
        <v>2503255</v>
      </c>
      <c r="C12" s="32"/>
      <c r="D12" s="32">
        <v>207161</v>
      </c>
      <c r="E12" s="32"/>
      <c r="F12" s="32">
        <v>82900</v>
      </c>
      <c r="G12" s="32"/>
      <c r="H12" s="32">
        <v>1758247</v>
      </c>
      <c r="I12" s="32"/>
      <c r="J12" s="32">
        <v>410550</v>
      </c>
      <c r="K12" s="32"/>
      <c r="L12" s="32">
        <v>6340</v>
      </c>
      <c r="M12" s="32"/>
      <c r="N12" s="32">
        <v>-257036</v>
      </c>
      <c r="O12" s="32"/>
      <c r="P12" s="32">
        <v>-5276</v>
      </c>
      <c r="Q12" s="104"/>
      <c r="R12" s="83">
        <f>SUM(B12:P12)</f>
        <v>4706141</v>
      </c>
      <c r="S12" s="104"/>
      <c r="T12" s="83">
        <v>2911030</v>
      </c>
      <c r="U12" s="104"/>
      <c r="V12" s="33">
        <f>SUM(R12:T12)</f>
        <v>7617171</v>
      </c>
    </row>
    <row r="13" spans="1:27" ht="21" customHeight="1">
      <c r="A13" s="109" t="s">
        <v>92</v>
      </c>
      <c r="B13" s="32"/>
      <c r="C13" s="32"/>
      <c r="D13" s="32"/>
      <c r="E13" s="32"/>
      <c r="F13" s="32"/>
      <c r="G13" s="32"/>
      <c r="H13" s="32"/>
      <c r="I13" s="32"/>
      <c r="J13" s="32"/>
      <c r="K13" s="32"/>
      <c r="L13" s="32"/>
      <c r="M13" s="32"/>
      <c r="N13" s="32"/>
      <c r="O13" s="32"/>
      <c r="P13" s="32"/>
      <c r="Q13" s="32"/>
      <c r="R13" s="32"/>
      <c r="S13" s="32"/>
      <c r="T13" s="32"/>
      <c r="U13" s="32"/>
      <c r="V13" s="32"/>
    </row>
    <row r="14" spans="1:27" ht="21" customHeight="1">
      <c r="A14" s="113" t="s">
        <v>97</v>
      </c>
      <c r="B14" s="63"/>
      <c r="C14" s="64"/>
      <c r="D14" s="63"/>
      <c r="E14" s="11"/>
      <c r="F14" s="63"/>
      <c r="G14" s="11"/>
      <c r="H14" s="92"/>
      <c r="I14" s="10"/>
      <c r="J14" s="63"/>
      <c r="K14" s="10"/>
      <c r="L14" s="63"/>
      <c r="M14" s="92"/>
      <c r="N14" s="63"/>
      <c r="O14" s="92"/>
      <c r="P14" s="63"/>
      <c r="Q14" s="11"/>
      <c r="R14" s="11"/>
      <c r="S14" s="11"/>
      <c r="T14" s="11"/>
      <c r="U14" s="11"/>
      <c r="V14" s="92"/>
    </row>
    <row r="15" spans="1:27" ht="21" customHeight="1">
      <c r="A15" s="110" t="s">
        <v>151</v>
      </c>
      <c r="B15" s="63"/>
      <c r="C15" s="64"/>
      <c r="D15" s="63"/>
      <c r="E15" s="11"/>
      <c r="F15" s="63"/>
      <c r="G15" s="11"/>
      <c r="H15" s="92"/>
      <c r="I15" s="10"/>
      <c r="J15" s="63"/>
      <c r="K15" s="10"/>
      <c r="L15" s="63"/>
      <c r="M15" s="92"/>
      <c r="N15" s="63"/>
      <c r="O15" s="92"/>
      <c r="P15" s="63"/>
      <c r="Q15" s="11"/>
      <c r="R15" s="11"/>
      <c r="S15" s="11"/>
      <c r="T15" s="11"/>
      <c r="U15" s="11"/>
    </row>
    <row r="16" spans="1:27" ht="21" customHeight="1">
      <c r="A16" s="110" t="s">
        <v>222</v>
      </c>
      <c r="B16" s="63">
        <v>0</v>
      </c>
      <c r="C16" s="64"/>
      <c r="D16" s="63">
        <v>0</v>
      </c>
      <c r="E16" s="11"/>
      <c r="F16" s="63">
        <v>0</v>
      </c>
      <c r="G16" s="11"/>
      <c r="H16" s="63">
        <v>0</v>
      </c>
      <c r="I16" s="10"/>
      <c r="J16" s="63">
        <v>0</v>
      </c>
      <c r="K16" s="10"/>
      <c r="L16" s="63">
        <v>0</v>
      </c>
      <c r="M16" s="92"/>
      <c r="N16" s="63">
        <v>0</v>
      </c>
      <c r="O16" s="92"/>
      <c r="P16" s="63">
        <v>0</v>
      </c>
      <c r="Q16" s="11"/>
      <c r="R16" s="95">
        <f>SUM(B16:P16)</f>
        <v>0</v>
      </c>
      <c r="S16" s="11"/>
      <c r="T16" s="11">
        <v>8066</v>
      </c>
      <c r="U16" s="11"/>
      <c r="V16" s="95">
        <f>SUM(R16:T16)</f>
        <v>8066</v>
      </c>
    </row>
    <row r="17" spans="1:22" s="104" customFormat="1" ht="21" customHeight="1">
      <c r="A17" s="113" t="s">
        <v>98</v>
      </c>
      <c r="B17" s="114">
        <f>SUM(B16)</f>
        <v>0</v>
      </c>
      <c r="C17" s="71"/>
      <c r="D17" s="114">
        <f>SUM(D16)</f>
        <v>0</v>
      </c>
      <c r="E17" s="31"/>
      <c r="F17" s="114">
        <f>SUM(F16)</f>
        <v>0</v>
      </c>
      <c r="G17" s="31"/>
      <c r="H17" s="114">
        <f>SUM(H16)</f>
        <v>0</v>
      </c>
      <c r="I17" s="72"/>
      <c r="J17" s="114">
        <f>SUM(J16)</f>
        <v>0</v>
      </c>
      <c r="K17" s="72"/>
      <c r="L17" s="114">
        <f>SUM(L16)</f>
        <v>0</v>
      </c>
      <c r="M17" s="115"/>
      <c r="N17" s="114">
        <f>SUM(N16)</f>
        <v>0</v>
      </c>
      <c r="O17" s="115"/>
      <c r="P17" s="114">
        <f>SUM(P16)</f>
        <v>0</v>
      </c>
      <c r="Q17" s="31"/>
      <c r="R17" s="93">
        <f>SUM(B17:P17)</f>
        <v>0</v>
      </c>
      <c r="S17" s="31"/>
      <c r="T17" s="70">
        <f>SUM(T15:T16)</f>
        <v>8066</v>
      </c>
      <c r="U17" s="31"/>
      <c r="V17" s="93">
        <f>SUM(R17:T17)</f>
        <v>8066</v>
      </c>
    </row>
    <row r="18" spans="1:22" s="104" customFormat="1" ht="21" customHeight="1">
      <c r="A18" s="111" t="s">
        <v>93</v>
      </c>
      <c r="B18" s="93">
        <f>B17</f>
        <v>0</v>
      </c>
      <c r="C18" s="83"/>
      <c r="D18" s="93">
        <f>D17</f>
        <v>0</v>
      </c>
      <c r="E18" s="83"/>
      <c r="F18" s="93">
        <f>F17</f>
        <v>0</v>
      </c>
      <c r="G18" s="83"/>
      <c r="H18" s="93">
        <f>H17</f>
        <v>0</v>
      </c>
      <c r="I18" s="83"/>
      <c r="J18" s="93">
        <f>J17</f>
        <v>0</v>
      </c>
      <c r="K18" s="83"/>
      <c r="L18" s="93">
        <f>L17</f>
        <v>0</v>
      </c>
      <c r="M18" s="83"/>
      <c r="N18" s="93">
        <f>N17</f>
        <v>0</v>
      </c>
      <c r="O18" s="83"/>
      <c r="P18" s="93">
        <f>P17</f>
        <v>0</v>
      </c>
      <c r="Q18" s="83"/>
      <c r="R18" s="93">
        <f>SUM(B18:P18)</f>
        <v>0</v>
      </c>
      <c r="S18" s="83"/>
      <c r="T18" s="93">
        <f>T17</f>
        <v>8066</v>
      </c>
      <c r="U18" s="83"/>
      <c r="V18" s="93">
        <f>SUM(R18:T18)</f>
        <v>8066</v>
      </c>
    </row>
    <row r="19" spans="1:22" s="104" customFormat="1" ht="15" customHeight="1">
      <c r="A19" s="111"/>
      <c r="B19" s="83"/>
      <c r="C19" s="83"/>
      <c r="D19" s="83"/>
      <c r="E19" s="83"/>
      <c r="F19" s="83"/>
      <c r="G19" s="83"/>
      <c r="H19" s="83"/>
      <c r="I19" s="83"/>
      <c r="J19" s="83"/>
      <c r="K19" s="83"/>
      <c r="L19" s="83"/>
      <c r="M19" s="83"/>
      <c r="N19" s="83"/>
      <c r="O19" s="83"/>
      <c r="P19" s="83"/>
      <c r="Q19" s="83"/>
      <c r="R19" s="83"/>
      <c r="S19" s="83"/>
      <c r="T19" s="83"/>
      <c r="U19" s="83"/>
      <c r="V19" s="83"/>
    </row>
    <row r="20" spans="1:22" ht="21" customHeight="1">
      <c r="A20" s="104" t="s">
        <v>94</v>
      </c>
      <c r="B20" s="32"/>
      <c r="C20" s="32"/>
      <c r="D20" s="32"/>
      <c r="E20" s="32"/>
      <c r="F20" s="32"/>
      <c r="G20" s="32"/>
      <c r="H20" s="32"/>
      <c r="I20" s="32"/>
      <c r="J20" s="32"/>
      <c r="K20" s="32"/>
      <c r="L20" s="32"/>
      <c r="M20" s="32"/>
      <c r="N20" s="32"/>
      <c r="O20" s="32"/>
      <c r="P20" s="32"/>
      <c r="Q20" s="104"/>
      <c r="R20" s="104"/>
      <c r="S20" s="104"/>
      <c r="T20" s="104"/>
      <c r="U20" s="104"/>
      <c r="V20" s="33"/>
    </row>
    <row r="21" spans="1:22" ht="21" customHeight="1">
      <c r="A21" s="1" t="s">
        <v>136</v>
      </c>
      <c r="B21" s="63">
        <v>0</v>
      </c>
      <c r="C21" s="64"/>
      <c r="D21" s="63">
        <v>0</v>
      </c>
      <c r="E21" s="11"/>
      <c r="F21" s="63">
        <v>0</v>
      </c>
      <c r="G21" s="11"/>
      <c r="H21" s="65">
        <v>-487963</v>
      </c>
      <c r="I21" s="10"/>
      <c r="J21" s="63">
        <v>0</v>
      </c>
      <c r="K21" s="10"/>
      <c r="L21" s="63">
        <v>0</v>
      </c>
      <c r="M21" s="10"/>
      <c r="N21" s="63">
        <v>0</v>
      </c>
      <c r="O21" s="10"/>
      <c r="P21" s="63">
        <v>0</v>
      </c>
      <c r="Q21" s="11"/>
      <c r="R21" s="65">
        <f>SUM(B21:P21)</f>
        <v>-487963</v>
      </c>
      <c r="S21" s="11"/>
      <c r="T21" s="65">
        <v>-281986</v>
      </c>
      <c r="U21" s="11"/>
      <c r="V21" s="65">
        <f>SUM(R21:T21)</f>
        <v>-769949</v>
      </c>
    </row>
    <row r="22" spans="1:22" ht="21" customHeight="1">
      <c r="A22" s="1" t="s">
        <v>96</v>
      </c>
      <c r="B22" s="63">
        <v>0</v>
      </c>
      <c r="C22" s="64"/>
      <c r="D22" s="63">
        <v>0</v>
      </c>
      <c r="E22" s="11"/>
      <c r="F22" s="63">
        <v>0</v>
      </c>
      <c r="G22" s="11"/>
      <c r="H22" s="63">
        <v>0</v>
      </c>
      <c r="I22" s="10"/>
      <c r="J22" s="65">
        <v>800162</v>
      </c>
      <c r="K22" s="10"/>
      <c r="L22" s="63">
        <v>0</v>
      </c>
      <c r="M22" s="10"/>
      <c r="N22" s="65">
        <v>11437</v>
      </c>
      <c r="O22" s="10"/>
      <c r="P22" s="63">
        <v>0</v>
      </c>
      <c r="Q22" s="11"/>
      <c r="R22" s="65">
        <f>SUM(B22:P22)</f>
        <v>811599</v>
      </c>
      <c r="S22" s="11"/>
      <c r="T22" s="65">
        <v>0</v>
      </c>
      <c r="U22" s="11"/>
      <c r="V22" s="65">
        <f>SUM(R22:T22)</f>
        <v>811599</v>
      </c>
    </row>
    <row r="23" spans="1:22" ht="21" customHeight="1">
      <c r="A23" s="1" t="s">
        <v>249</v>
      </c>
      <c r="B23" s="63">
        <v>0</v>
      </c>
      <c r="C23" s="64"/>
      <c r="D23" s="63">
        <v>0</v>
      </c>
      <c r="E23" s="11"/>
      <c r="F23" s="63">
        <v>0</v>
      </c>
      <c r="G23" s="11"/>
      <c r="H23" s="63">
        <v>0</v>
      </c>
      <c r="I23" s="10"/>
      <c r="J23" s="95">
        <v>-19800</v>
      </c>
      <c r="K23" s="10"/>
      <c r="L23" s="63">
        <v>0</v>
      </c>
      <c r="M23" s="10"/>
      <c r="N23" s="65">
        <v>5111</v>
      </c>
      <c r="O23" s="10"/>
      <c r="P23" s="65">
        <v>0</v>
      </c>
      <c r="Q23" s="11"/>
      <c r="R23" s="65">
        <f>SUM(B23:P23)</f>
        <v>-14689</v>
      </c>
      <c r="S23" s="11"/>
      <c r="T23" s="65">
        <v>-12405</v>
      </c>
      <c r="U23" s="11"/>
      <c r="V23" s="95">
        <f>SUM(R23:T23)</f>
        <v>-27094</v>
      </c>
    </row>
    <row r="24" spans="1:22" ht="21" customHeight="1">
      <c r="A24" s="104" t="s">
        <v>68</v>
      </c>
      <c r="B24" s="70">
        <f>SUM(B21:B23)</f>
        <v>0</v>
      </c>
      <c r="C24" s="71"/>
      <c r="D24" s="70">
        <f>SUM(D21:D23)</f>
        <v>0</v>
      </c>
      <c r="E24" s="31"/>
      <c r="F24" s="70">
        <f>SUM(F21:F23)</f>
        <v>0</v>
      </c>
      <c r="G24" s="31"/>
      <c r="H24" s="70">
        <f>SUM(H21:H23)</f>
        <v>-487963</v>
      </c>
      <c r="I24" s="72"/>
      <c r="J24" s="70">
        <f>SUM(J21:J23)</f>
        <v>780362</v>
      </c>
      <c r="K24" s="72"/>
      <c r="L24" s="70">
        <f>SUM(L21:L23)</f>
        <v>0</v>
      </c>
      <c r="M24" s="72"/>
      <c r="N24" s="70">
        <f>SUM(N21:N23)</f>
        <v>16548</v>
      </c>
      <c r="O24" s="72"/>
      <c r="P24" s="70">
        <f>SUM(P21:P23)</f>
        <v>0</v>
      </c>
      <c r="Q24" s="31"/>
      <c r="R24" s="70">
        <f>SUM(B24:P24)</f>
        <v>308947</v>
      </c>
      <c r="S24" s="31"/>
      <c r="T24" s="70">
        <f>SUM(T21:T23)</f>
        <v>-294391</v>
      </c>
      <c r="U24" s="31"/>
      <c r="V24" s="70">
        <f>SUM(R24:T24)</f>
        <v>14556</v>
      </c>
    </row>
    <row r="25" spans="1:22" ht="21" customHeight="1" thickBot="1">
      <c r="A25" s="104" t="s">
        <v>209</v>
      </c>
      <c r="B25" s="94">
        <f>SUM(B12,B18,B24)</f>
        <v>2503255</v>
      </c>
      <c r="C25" s="83"/>
      <c r="D25" s="94">
        <f>SUM(D12,D18,D24)</f>
        <v>207161</v>
      </c>
      <c r="E25" s="83"/>
      <c r="F25" s="94">
        <f>SUM(F12,F18,F24)</f>
        <v>82900</v>
      </c>
      <c r="G25" s="83"/>
      <c r="H25" s="94">
        <f>SUM(H12,H18,H24)</f>
        <v>1270284</v>
      </c>
      <c r="I25" s="83"/>
      <c r="J25" s="94">
        <f>SUM(J12,J18,J24)</f>
        <v>1190912</v>
      </c>
      <c r="K25" s="83"/>
      <c r="L25" s="94">
        <f>SUM(L12,L18,L24)</f>
        <v>6340</v>
      </c>
      <c r="M25" s="83"/>
      <c r="N25" s="94">
        <f>SUM(N12,N18,N24)</f>
        <v>-240488</v>
      </c>
      <c r="O25" s="83"/>
      <c r="P25" s="94">
        <f>SUM(P12,P18,P24)</f>
        <v>-5276</v>
      </c>
      <c r="Q25" s="83"/>
      <c r="R25" s="94">
        <f>SUM(B25:P25)</f>
        <v>5015088</v>
      </c>
      <c r="S25" s="83"/>
      <c r="T25" s="94">
        <f>SUM(T12,T18,T24)</f>
        <v>2624705</v>
      </c>
      <c r="U25" s="83"/>
      <c r="V25" s="94">
        <f t="shared" ref="V25" si="0">SUM(R25:T25)</f>
        <v>7639793</v>
      </c>
    </row>
    <row r="26" spans="1:22" ht="21" customHeight="1" thickTop="1"/>
    <row r="27" spans="1:22" ht="21" customHeight="1">
      <c r="A27" s="104" t="s">
        <v>210</v>
      </c>
      <c r="B27" s="98"/>
      <c r="C27" s="98"/>
      <c r="D27" s="98"/>
      <c r="E27" s="98"/>
      <c r="F27" s="98"/>
      <c r="G27" s="98"/>
      <c r="H27" s="98"/>
      <c r="I27" s="98"/>
      <c r="J27" s="98"/>
      <c r="K27" s="98"/>
      <c r="L27" s="98"/>
      <c r="M27" s="98"/>
      <c r="N27" s="98"/>
      <c r="O27" s="98"/>
      <c r="P27" s="98"/>
      <c r="Q27" s="98"/>
      <c r="R27" s="98"/>
      <c r="S27" s="98"/>
      <c r="T27" s="98"/>
      <c r="U27" s="98"/>
      <c r="V27" s="98"/>
    </row>
    <row r="28" spans="1:22" ht="20.45" customHeight="1">
      <c r="A28" s="104" t="s">
        <v>168</v>
      </c>
      <c r="B28" s="32">
        <v>2503255</v>
      </c>
      <c r="C28" s="32"/>
      <c r="D28" s="32">
        <v>207161</v>
      </c>
      <c r="E28" s="32"/>
      <c r="F28" s="32">
        <v>82900</v>
      </c>
      <c r="G28" s="32"/>
      <c r="H28" s="32">
        <v>-820690</v>
      </c>
      <c r="I28" s="32"/>
      <c r="J28" s="32">
        <v>347643</v>
      </c>
      <c r="K28" s="32"/>
      <c r="L28" s="32">
        <v>6340</v>
      </c>
      <c r="M28" s="32"/>
      <c r="N28" s="32">
        <v>-259518</v>
      </c>
      <c r="O28" s="32"/>
      <c r="P28" s="32">
        <v>-8670</v>
      </c>
      <c r="Q28" s="104"/>
      <c r="R28" s="107">
        <f>SUM(B28:P28)</f>
        <v>2058421</v>
      </c>
      <c r="S28" s="104"/>
      <c r="T28" s="83">
        <v>0</v>
      </c>
      <c r="U28" s="104"/>
      <c r="V28" s="33">
        <f>SUM(R28:T28)</f>
        <v>2058421</v>
      </c>
    </row>
    <row r="29" spans="1:22" ht="15" customHeight="1">
      <c r="A29" s="104"/>
      <c r="B29" s="32"/>
      <c r="C29" s="32"/>
      <c r="D29" s="32"/>
      <c r="E29" s="32"/>
      <c r="F29" s="32"/>
      <c r="G29" s="32"/>
      <c r="H29" s="32"/>
      <c r="I29" s="32"/>
      <c r="J29" s="32"/>
      <c r="K29" s="32"/>
      <c r="L29" s="32"/>
      <c r="M29" s="32"/>
      <c r="N29" s="32"/>
      <c r="O29" s="32"/>
      <c r="P29" s="32"/>
      <c r="Q29" s="104"/>
      <c r="R29" s="107"/>
      <c r="S29" s="104"/>
      <c r="T29" s="108"/>
      <c r="U29" s="104"/>
      <c r="V29" s="33"/>
    </row>
    <row r="30" spans="1:22" ht="21" customHeight="1">
      <c r="A30" s="104" t="s">
        <v>94</v>
      </c>
      <c r="B30" s="32"/>
      <c r="C30" s="32"/>
      <c r="D30" s="32"/>
      <c r="E30" s="32"/>
      <c r="F30" s="32"/>
      <c r="G30" s="32"/>
      <c r="H30" s="32"/>
      <c r="I30" s="32"/>
      <c r="J30" s="32"/>
      <c r="K30" s="32"/>
      <c r="L30" s="32"/>
      <c r="M30" s="32"/>
      <c r="N30" s="32"/>
      <c r="O30" s="32"/>
      <c r="P30" s="32"/>
      <c r="Q30" s="104"/>
      <c r="R30" s="104"/>
      <c r="S30" s="104"/>
      <c r="T30" s="104"/>
      <c r="U30" s="104"/>
      <c r="V30" s="33"/>
    </row>
    <row r="31" spans="1:22" ht="21" customHeight="1">
      <c r="A31" s="1" t="s">
        <v>136</v>
      </c>
      <c r="B31" s="63">
        <v>0</v>
      </c>
      <c r="C31" s="64"/>
      <c r="D31" s="63">
        <v>0</v>
      </c>
      <c r="E31" s="11"/>
      <c r="F31" s="63">
        <v>0</v>
      </c>
      <c r="G31" s="11"/>
      <c r="H31" s="65">
        <v>-287598</v>
      </c>
      <c r="I31" s="10"/>
      <c r="J31" s="63">
        <v>0</v>
      </c>
      <c r="K31" s="10"/>
      <c r="L31" s="63">
        <v>0</v>
      </c>
      <c r="M31" s="10"/>
      <c r="N31" s="63">
        <v>0</v>
      </c>
      <c r="O31" s="10"/>
      <c r="P31" s="63">
        <v>0</v>
      </c>
      <c r="Q31" s="11"/>
      <c r="R31" s="65">
        <f>SUM(H31:P31)</f>
        <v>-287598</v>
      </c>
      <c r="S31" s="11"/>
      <c r="T31" s="63">
        <v>0</v>
      </c>
      <c r="U31" s="11"/>
      <c r="V31" s="12">
        <f>SUM(R31:T31)</f>
        <v>-287598</v>
      </c>
    </row>
    <row r="32" spans="1:22" ht="21" customHeight="1">
      <c r="A32" s="1" t="s">
        <v>96</v>
      </c>
      <c r="B32" s="63">
        <v>0</v>
      </c>
      <c r="C32" s="64"/>
      <c r="D32" s="63">
        <v>0</v>
      </c>
      <c r="E32" s="11"/>
      <c r="F32" s="63">
        <v>0</v>
      </c>
      <c r="G32" s="11"/>
      <c r="H32" s="65">
        <v>0</v>
      </c>
      <c r="I32" s="10"/>
      <c r="J32" s="65">
        <v>-50500</v>
      </c>
      <c r="L32" s="65">
        <v>0</v>
      </c>
      <c r="M32" s="10"/>
      <c r="N32" s="65">
        <v>-7848</v>
      </c>
      <c r="O32" s="10"/>
      <c r="P32" s="65">
        <v>-128059</v>
      </c>
      <c r="Q32" s="11"/>
      <c r="R32" s="65">
        <f>SUM(H32:P32)</f>
        <v>-186407</v>
      </c>
      <c r="S32" s="11"/>
      <c r="T32" s="63">
        <v>0</v>
      </c>
      <c r="U32" s="11"/>
      <c r="V32" s="12">
        <f>SUM(R32:T32)</f>
        <v>-186407</v>
      </c>
    </row>
    <row r="33" spans="1:22" ht="21" customHeight="1">
      <c r="A33" s="104" t="s">
        <v>68</v>
      </c>
      <c r="B33" s="70">
        <f>SUM(B31:B32)</f>
        <v>0</v>
      </c>
      <c r="C33" s="83"/>
      <c r="D33" s="70">
        <f>SUM(D31:D32)</f>
        <v>0</v>
      </c>
      <c r="E33" s="83"/>
      <c r="F33" s="70">
        <f>SUM(F31:F32)</f>
        <v>0</v>
      </c>
      <c r="G33" s="83"/>
      <c r="H33" s="70">
        <f>SUM(H31:H32)</f>
        <v>-287598</v>
      </c>
      <c r="I33" s="83"/>
      <c r="J33" s="70">
        <f>SUM(J31:J32)</f>
        <v>-50500</v>
      </c>
      <c r="K33" s="10"/>
      <c r="L33" s="70">
        <f>SUM(L31:L32)</f>
        <v>0</v>
      </c>
      <c r="M33" s="83"/>
      <c r="N33" s="70">
        <f>SUM(N31:N32)</f>
        <v>-7848</v>
      </c>
      <c r="O33" s="83"/>
      <c r="P33" s="70">
        <f>SUM(P31:P32)</f>
        <v>-128059</v>
      </c>
      <c r="Q33" s="83"/>
      <c r="R33" s="70">
        <f>SUM(B33:P33)</f>
        <v>-474005</v>
      </c>
      <c r="S33" s="83"/>
      <c r="T33" s="70">
        <f>SUM(T31:T32)</f>
        <v>0</v>
      </c>
      <c r="U33" s="83"/>
      <c r="V33" s="70">
        <f>SUM(R33:T33)</f>
        <v>-474005</v>
      </c>
    </row>
    <row r="34" spans="1:22" ht="15" customHeight="1">
      <c r="A34" s="104"/>
      <c r="B34" s="227"/>
      <c r="C34" s="83"/>
      <c r="D34" s="227"/>
      <c r="E34" s="83"/>
      <c r="F34" s="227"/>
      <c r="G34" s="83"/>
      <c r="H34" s="227"/>
      <c r="I34" s="83"/>
      <c r="J34" s="227"/>
      <c r="K34" s="83"/>
      <c r="L34" s="227"/>
      <c r="M34" s="83"/>
      <c r="N34" s="227"/>
      <c r="O34" s="83"/>
      <c r="P34" s="227"/>
      <c r="Q34" s="83"/>
      <c r="R34" s="227"/>
      <c r="S34" s="83"/>
      <c r="T34" s="227"/>
      <c r="U34" s="83"/>
      <c r="V34" s="227"/>
    </row>
    <row r="35" spans="1:22" ht="21" customHeight="1">
      <c r="A35" s="1" t="s">
        <v>186</v>
      </c>
      <c r="B35" s="95">
        <v>0</v>
      </c>
      <c r="C35" s="65"/>
      <c r="D35" s="95">
        <v>0</v>
      </c>
      <c r="E35" s="65"/>
      <c r="F35" s="95">
        <v>0</v>
      </c>
      <c r="G35" s="65"/>
      <c r="H35" s="95">
        <v>292280</v>
      </c>
      <c r="I35" s="65"/>
      <c r="J35" s="95">
        <v>-292280</v>
      </c>
      <c r="K35" s="65"/>
      <c r="L35" s="95">
        <v>0</v>
      </c>
      <c r="M35" s="65"/>
      <c r="N35" s="95">
        <v>0</v>
      </c>
      <c r="O35" s="65"/>
      <c r="P35" s="95">
        <v>0</v>
      </c>
      <c r="Q35" s="65"/>
      <c r="R35" s="95">
        <f>SUM(B35:P35)</f>
        <v>0</v>
      </c>
      <c r="S35" s="65"/>
      <c r="T35" s="95">
        <v>0</v>
      </c>
      <c r="U35" s="65"/>
      <c r="V35" s="236">
        <f>SUM(R35:T35)</f>
        <v>0</v>
      </c>
    </row>
    <row r="36" spans="1:22" ht="15" customHeight="1">
      <c r="B36" s="83"/>
      <c r="C36" s="83"/>
      <c r="D36" s="83"/>
      <c r="E36" s="83"/>
      <c r="F36" s="83"/>
      <c r="G36" s="83"/>
      <c r="H36" s="83"/>
      <c r="I36" s="83"/>
      <c r="J36" s="83"/>
      <c r="K36" s="83"/>
      <c r="L36" s="83"/>
      <c r="M36" s="83"/>
      <c r="N36" s="83"/>
      <c r="O36" s="83"/>
      <c r="P36" s="83"/>
      <c r="Q36" s="83"/>
      <c r="R36" s="83"/>
      <c r="S36" s="83"/>
      <c r="T36" s="83"/>
      <c r="U36" s="83"/>
      <c r="V36" s="83"/>
    </row>
    <row r="37" spans="1:22" ht="21" customHeight="1" thickBot="1">
      <c r="A37" s="104" t="s">
        <v>211</v>
      </c>
      <c r="B37" s="255">
        <f>SUM(B28,B33,B35)</f>
        <v>2503255</v>
      </c>
      <c r="C37" s="31"/>
      <c r="D37" s="255">
        <f>SUM(D28,D33,D35)</f>
        <v>207161</v>
      </c>
      <c r="E37" s="31"/>
      <c r="F37" s="255">
        <f>SUM(F28,F33,F35)</f>
        <v>82900</v>
      </c>
      <c r="G37" s="31"/>
      <c r="H37" s="255">
        <f>SUM(H28,H33,H35)</f>
        <v>-816008</v>
      </c>
      <c r="I37" s="31"/>
      <c r="J37" s="255">
        <f>SUM(J28,J33,J35)</f>
        <v>4863</v>
      </c>
      <c r="K37" s="31"/>
      <c r="L37" s="255">
        <f>SUM(L28,L33,L35)</f>
        <v>6340</v>
      </c>
      <c r="M37" s="31"/>
      <c r="N37" s="255">
        <f>SUM(N28,N33,N35)</f>
        <v>-267366</v>
      </c>
      <c r="O37" s="31"/>
      <c r="P37" s="255">
        <f>SUM(P28,P33,P35)</f>
        <v>-136729</v>
      </c>
      <c r="Q37" s="31"/>
      <c r="R37" s="255">
        <f>SUM(R28,R33,R35)</f>
        <v>1584416</v>
      </c>
      <c r="S37" s="31"/>
      <c r="T37" s="255">
        <f>SUM(T28,T33,T35)</f>
        <v>0</v>
      </c>
      <c r="U37" s="31"/>
      <c r="V37" s="255">
        <f>SUM(V28,V33,V35)</f>
        <v>1584416</v>
      </c>
    </row>
    <row r="38" spans="1:22" ht="21.95" customHeight="1" thickTop="1">
      <c r="V38" s="260">
        <f>V37-'BS_Conso 4-6'!D84</f>
        <v>0</v>
      </c>
    </row>
  </sheetData>
  <mergeCells count="4">
    <mergeCell ref="F5:H5"/>
    <mergeCell ref="B4:V4"/>
    <mergeCell ref="B10:V10"/>
    <mergeCell ref="J5:P5"/>
  </mergeCells>
  <pageMargins left="0.8" right="0.8" top="0.48" bottom="0.5" header="0.5" footer="0.5"/>
  <pageSetup paperSize="9" scale="66" firstPageNumber="11" fitToWidth="0" fitToHeight="0" orientation="landscape" useFirstPageNumber="1" r:id="rId1"/>
  <headerFooter alignWithMargins="0">
    <oddFooter>&amp;L&amp;15  หมายเหตุประกอบงบการเงินเป็นส่วนหนึ่งของงบการเงินระหว่างกาลนี้&amp;C&amp;15
&amp;P</oddFooter>
  </headerFooter>
  <rowBreaks count="1" manualBreakCount="1">
    <brk id="37" max="26" man="1"/>
  </rowBreaks>
  <ignoredErrors>
    <ignoredError sqref="R24:R25"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view="pageBreakPreview" topLeftCell="A10" zoomScale="130" zoomScaleNormal="70" zoomScaleSheetLayoutView="130" workbookViewId="0">
      <selection activeCell="A4" sqref="A4"/>
    </sheetView>
  </sheetViews>
  <sheetFormatPr defaultColWidth="10.6640625" defaultRowHeight="21" customHeight="1"/>
  <cols>
    <col min="1" max="1" width="56.6640625" style="34" customWidth="1"/>
    <col min="2" max="2" width="2.83203125" style="34" customWidth="1"/>
    <col min="3" max="3" width="16.83203125" style="47" customWidth="1"/>
    <col min="4" max="4" width="2.83203125" style="34" customWidth="1"/>
    <col min="5" max="5" width="16.83203125" style="42" customWidth="1"/>
    <col min="6" max="6" width="2.83203125" style="42" customWidth="1"/>
    <col min="7" max="7" width="16.83203125" style="42" customWidth="1"/>
    <col min="8" max="8" width="2.83203125" style="42" customWidth="1"/>
    <col min="9" max="9" width="16.83203125" style="42" customWidth="1"/>
    <col min="10" max="10" width="2.83203125" style="42" customWidth="1"/>
    <col min="11" max="11" width="16.83203125" style="42" customWidth="1"/>
    <col min="12" max="12" width="2.83203125" style="42" customWidth="1"/>
    <col min="13" max="13" width="16.83203125" style="42" customWidth="1"/>
    <col min="14" max="14" width="2.83203125" style="42" customWidth="1"/>
    <col min="15" max="15" width="16.83203125" style="42" customWidth="1"/>
    <col min="16" max="16" width="9" style="34" customWidth="1"/>
    <col min="17" max="16384" width="10.6640625" style="34"/>
  </cols>
  <sheetData>
    <row r="1" spans="1:20" s="43" customFormat="1" ht="23.1" customHeight="1">
      <c r="A1" s="273" t="s">
        <v>0</v>
      </c>
      <c r="B1" s="273"/>
      <c r="C1" s="273"/>
      <c r="D1" s="273"/>
      <c r="E1" s="273"/>
      <c r="F1" s="273"/>
      <c r="G1" s="273"/>
      <c r="H1" s="273"/>
      <c r="I1" s="273"/>
      <c r="J1" s="273"/>
      <c r="K1" s="273"/>
      <c r="L1" s="273"/>
      <c r="M1" s="273"/>
      <c r="N1" s="273"/>
      <c r="O1" s="273"/>
    </row>
    <row r="2" spans="1:20" s="43" customFormat="1" ht="23.1" customHeight="1">
      <c r="A2" s="273" t="s">
        <v>133</v>
      </c>
      <c r="B2" s="273"/>
      <c r="C2" s="273"/>
      <c r="D2" s="273"/>
      <c r="E2" s="273"/>
      <c r="F2" s="273"/>
      <c r="G2" s="273"/>
      <c r="H2" s="273"/>
      <c r="I2" s="273"/>
      <c r="J2" s="273"/>
      <c r="K2" s="273"/>
      <c r="L2" s="273"/>
      <c r="M2" s="273"/>
      <c r="N2" s="273"/>
      <c r="O2" s="273"/>
    </row>
    <row r="3" spans="1:20" ht="21.95" customHeight="1">
      <c r="E3" s="34"/>
      <c r="F3" s="34"/>
      <c r="G3" s="34"/>
      <c r="H3" s="34"/>
      <c r="I3" s="34"/>
      <c r="J3" s="34"/>
      <c r="K3" s="34"/>
      <c r="L3" s="34"/>
      <c r="M3" s="34"/>
      <c r="N3" s="34"/>
      <c r="O3" s="35"/>
    </row>
    <row r="4" spans="1:20" s="36" customFormat="1" ht="21.95" customHeight="1">
      <c r="C4" s="48"/>
      <c r="E4" s="274" t="s">
        <v>2</v>
      </c>
      <c r="F4" s="274"/>
      <c r="G4" s="274"/>
      <c r="H4" s="274"/>
      <c r="I4" s="274"/>
      <c r="J4" s="274"/>
      <c r="K4" s="274"/>
      <c r="L4" s="274"/>
      <c r="M4" s="274"/>
      <c r="N4" s="274"/>
      <c r="O4" s="274"/>
    </row>
    <row r="5" spans="1:20" s="36" customFormat="1" ht="21.95" customHeight="1">
      <c r="C5" s="48"/>
      <c r="E5" s="37"/>
      <c r="F5" s="37"/>
      <c r="G5" s="37"/>
      <c r="H5" s="37"/>
      <c r="I5" s="37"/>
      <c r="J5" s="37"/>
      <c r="K5" s="37"/>
      <c r="L5" s="37"/>
      <c r="M5" s="44" t="s">
        <v>174</v>
      </c>
      <c r="N5" s="37"/>
      <c r="O5" s="37"/>
    </row>
    <row r="6" spans="1:20" s="36" customFormat="1" ht="21.95" customHeight="1">
      <c r="C6" s="48"/>
      <c r="E6" s="37"/>
      <c r="F6" s="37"/>
      <c r="G6" s="37"/>
      <c r="H6" s="37"/>
      <c r="I6" s="37"/>
      <c r="J6" s="37"/>
      <c r="K6" s="37"/>
      <c r="L6" s="37"/>
      <c r="M6" s="44" t="s">
        <v>176</v>
      </c>
      <c r="N6" s="37"/>
      <c r="O6" s="37"/>
    </row>
    <row r="7" spans="1:20" s="36" customFormat="1" ht="21.95" customHeight="1">
      <c r="C7" s="48"/>
      <c r="E7" s="37"/>
      <c r="F7" s="37"/>
      <c r="G7" s="37"/>
      <c r="H7" s="38"/>
      <c r="I7" s="268" t="s">
        <v>72</v>
      </c>
      <c r="J7" s="268"/>
      <c r="K7" s="268"/>
      <c r="L7" s="39"/>
      <c r="M7" s="223" t="s">
        <v>175</v>
      </c>
      <c r="N7" s="37"/>
      <c r="R7" s="66"/>
      <c r="S7" s="67"/>
      <c r="T7" s="66"/>
    </row>
    <row r="8" spans="1:20" s="36" customFormat="1" ht="21.95" customHeight="1">
      <c r="A8" s="36" t="s">
        <v>24</v>
      </c>
      <c r="C8" s="47"/>
      <c r="D8" s="34"/>
      <c r="E8" s="13"/>
      <c r="F8" s="44"/>
      <c r="G8" s="21" t="s">
        <v>76</v>
      </c>
      <c r="H8" s="21"/>
      <c r="I8" s="46"/>
      <c r="J8" s="34"/>
      <c r="K8" s="34"/>
      <c r="L8" s="42"/>
      <c r="M8" s="45" t="s">
        <v>169</v>
      </c>
      <c r="N8" s="44"/>
      <c r="O8" s="34"/>
      <c r="P8" s="34"/>
      <c r="R8" s="66"/>
      <c r="S8" s="67"/>
      <c r="T8" s="68"/>
    </row>
    <row r="9" spans="1:20" s="36" customFormat="1" ht="21.95" customHeight="1">
      <c r="C9" s="47"/>
      <c r="D9" s="34"/>
      <c r="E9" s="30" t="s">
        <v>79</v>
      </c>
      <c r="F9" s="46"/>
      <c r="G9" s="21" t="s">
        <v>80</v>
      </c>
      <c r="H9" s="21"/>
      <c r="I9" s="46" t="s">
        <v>81</v>
      </c>
      <c r="J9" s="46"/>
      <c r="K9" s="46"/>
      <c r="L9" s="46"/>
      <c r="M9" s="45" t="s">
        <v>170</v>
      </c>
      <c r="N9" s="44"/>
      <c r="O9" s="21" t="s">
        <v>73</v>
      </c>
      <c r="P9" s="34"/>
    </row>
    <row r="10" spans="1:20" s="36" customFormat="1" ht="21.95" customHeight="1">
      <c r="C10" s="82"/>
      <c r="D10" s="44"/>
      <c r="E10" s="30" t="s">
        <v>84</v>
      </c>
      <c r="F10" s="46"/>
      <c r="G10" s="69" t="s">
        <v>85</v>
      </c>
      <c r="H10" s="21"/>
      <c r="I10" s="46" t="s">
        <v>86</v>
      </c>
      <c r="J10" s="46"/>
      <c r="K10" s="46" t="s">
        <v>46</v>
      </c>
      <c r="L10" s="46"/>
      <c r="M10" s="45" t="s">
        <v>177</v>
      </c>
      <c r="N10" s="44"/>
      <c r="O10" s="21" t="s">
        <v>38</v>
      </c>
      <c r="P10" s="34"/>
    </row>
    <row r="11" spans="1:20" ht="21.95" customHeight="1">
      <c r="C11" s="19"/>
      <c r="D11" s="21"/>
      <c r="E11" s="272" t="s">
        <v>7</v>
      </c>
      <c r="F11" s="272"/>
      <c r="G11" s="272"/>
      <c r="H11" s="272"/>
      <c r="I11" s="272"/>
      <c r="J11" s="272"/>
      <c r="K11" s="272"/>
      <c r="L11" s="272"/>
      <c r="M11" s="272"/>
      <c r="N11" s="272"/>
      <c r="O11" s="272"/>
    </row>
    <row r="12" spans="1:20" ht="21.95" customHeight="1">
      <c r="A12" s="40" t="s">
        <v>208</v>
      </c>
      <c r="B12" s="40"/>
      <c r="C12" s="48"/>
      <c r="D12" s="36"/>
      <c r="E12" s="75"/>
      <c r="F12" s="75"/>
      <c r="G12" s="75"/>
      <c r="H12" s="75"/>
      <c r="I12" s="75"/>
      <c r="J12" s="75"/>
      <c r="K12" s="75"/>
      <c r="L12" s="75"/>
      <c r="M12" s="75"/>
      <c r="N12" s="75"/>
      <c r="O12" s="75"/>
    </row>
    <row r="13" spans="1:20" ht="21.95" customHeight="1">
      <c r="A13" s="36" t="s">
        <v>137</v>
      </c>
      <c r="B13" s="36"/>
      <c r="C13" s="48"/>
      <c r="D13" s="36"/>
      <c r="E13" s="51">
        <v>2503255</v>
      </c>
      <c r="F13" s="51"/>
      <c r="G13" s="51">
        <v>207161</v>
      </c>
      <c r="H13" s="51"/>
      <c r="I13" s="51">
        <v>82900</v>
      </c>
      <c r="J13" s="51"/>
      <c r="K13" s="51">
        <v>810651</v>
      </c>
      <c r="L13" s="51"/>
      <c r="M13" s="51">
        <v>142816</v>
      </c>
      <c r="N13" s="51"/>
      <c r="O13" s="51">
        <f>M13+K13+I13+G13+E13</f>
        <v>3746783</v>
      </c>
    </row>
    <row r="14" spans="1:20" ht="21.95" customHeight="1">
      <c r="A14" s="36" t="s">
        <v>94</v>
      </c>
      <c r="B14" s="36"/>
      <c r="C14" s="48"/>
      <c r="D14" s="36"/>
      <c r="E14" s="51"/>
      <c r="F14" s="51"/>
      <c r="G14" s="51"/>
      <c r="H14" s="51"/>
      <c r="I14" s="51"/>
      <c r="J14" s="51"/>
      <c r="K14" s="51"/>
      <c r="L14" s="51"/>
      <c r="M14" s="51"/>
      <c r="N14" s="51"/>
      <c r="O14" s="51"/>
    </row>
    <row r="15" spans="1:20" ht="21.95" customHeight="1">
      <c r="A15" s="34" t="s">
        <v>136</v>
      </c>
      <c r="E15" s="17">
        <v>0</v>
      </c>
      <c r="F15" s="17"/>
      <c r="G15" s="91">
        <v>0</v>
      </c>
      <c r="H15" s="17"/>
      <c r="I15" s="91">
        <v>0</v>
      </c>
      <c r="J15" s="17"/>
      <c r="K15" s="17">
        <v>-326641</v>
      </c>
      <c r="L15" s="17"/>
      <c r="M15" s="18">
        <v>0</v>
      </c>
      <c r="N15" s="17"/>
      <c r="O15" s="17">
        <f>M15+K15+I15+G15+E15</f>
        <v>-326641</v>
      </c>
    </row>
    <row r="16" spans="1:20" ht="21.95" customHeight="1">
      <c r="A16" s="34" t="s">
        <v>96</v>
      </c>
      <c r="E16" s="17">
        <v>0</v>
      </c>
      <c r="F16" s="17"/>
      <c r="G16" s="179">
        <v>0</v>
      </c>
      <c r="H16" s="18"/>
      <c r="I16" s="179">
        <v>0</v>
      </c>
      <c r="J16" s="17"/>
      <c r="K16" s="18">
        <v>0</v>
      </c>
      <c r="L16" s="17"/>
      <c r="M16" s="17">
        <f>'PL_6M 9-10'!J61</f>
        <v>148170</v>
      </c>
      <c r="N16" s="17"/>
      <c r="O16" s="17">
        <f>SUM(E16:M16)</f>
        <v>148170</v>
      </c>
    </row>
    <row r="17" spans="1:18" ht="21.95" customHeight="1">
      <c r="A17" s="40" t="s">
        <v>68</v>
      </c>
      <c r="B17" s="40"/>
      <c r="C17" s="48"/>
      <c r="D17" s="36"/>
      <c r="E17" s="57">
        <f>SUM(E15:E16)</f>
        <v>0</v>
      </c>
      <c r="F17" s="58"/>
      <c r="G17" s="62">
        <f>SUM(G15:G16)</f>
        <v>0</v>
      </c>
      <c r="H17" s="58"/>
      <c r="I17" s="62">
        <f>SUM(I15:I16)</f>
        <v>0</v>
      </c>
      <c r="J17" s="58"/>
      <c r="K17" s="57">
        <f>SUM(K15:K16)</f>
        <v>-326641</v>
      </c>
      <c r="L17" s="58"/>
      <c r="M17" s="57">
        <f>SUM(M15:M16)</f>
        <v>148170</v>
      </c>
      <c r="N17" s="58"/>
      <c r="O17" s="57">
        <f>SUM(E17:M17)</f>
        <v>-178471</v>
      </c>
    </row>
    <row r="18" spans="1:18" ht="21.95" customHeight="1" thickBot="1">
      <c r="A18" s="40" t="s">
        <v>209</v>
      </c>
      <c r="B18" s="40"/>
      <c r="C18" s="49"/>
      <c r="D18" s="40"/>
      <c r="E18" s="74">
        <f>SUM(E13,E17)</f>
        <v>2503255</v>
      </c>
      <c r="F18" s="58"/>
      <c r="G18" s="74">
        <f>SUM(G13,G17)</f>
        <v>207161</v>
      </c>
      <c r="H18" s="58"/>
      <c r="I18" s="74">
        <f>SUM(I13,I17)</f>
        <v>82900</v>
      </c>
      <c r="J18" s="51"/>
      <c r="K18" s="74">
        <f>SUM(K13,K17)</f>
        <v>484010</v>
      </c>
      <c r="L18" s="58"/>
      <c r="M18" s="74">
        <f>SUM(M13,M17)</f>
        <v>290986</v>
      </c>
      <c r="N18" s="58"/>
      <c r="O18" s="74">
        <f>SUM(O13,O17)</f>
        <v>3568312</v>
      </c>
    </row>
    <row r="19" spans="1:18" ht="21.95" customHeight="1" thickTop="1">
      <c r="A19" s="40"/>
      <c r="B19" s="40"/>
      <c r="C19" s="49"/>
      <c r="D19" s="40"/>
      <c r="E19" s="53"/>
      <c r="F19" s="52"/>
      <c r="G19" s="53"/>
      <c r="H19" s="53"/>
      <c r="I19" s="53"/>
      <c r="J19" s="54"/>
      <c r="K19" s="53"/>
      <c r="L19" s="53"/>
      <c r="M19" s="53"/>
      <c r="N19" s="52"/>
    </row>
    <row r="20" spans="1:18" ht="21.95" customHeight="1">
      <c r="A20" s="40" t="s">
        <v>210</v>
      </c>
      <c r="B20" s="40"/>
      <c r="C20" s="19"/>
      <c r="D20" s="21"/>
      <c r="E20" s="50"/>
      <c r="F20" s="50"/>
      <c r="G20" s="50"/>
      <c r="H20" s="50"/>
      <c r="I20" s="50"/>
      <c r="J20" s="50"/>
      <c r="K20" s="50"/>
      <c r="L20" s="50"/>
      <c r="M20" s="50"/>
      <c r="N20" s="50"/>
      <c r="O20" s="50"/>
    </row>
    <row r="21" spans="1:18" ht="21.95" customHeight="1">
      <c r="A21" s="36" t="s">
        <v>168</v>
      </c>
      <c r="B21" s="36"/>
      <c r="C21" s="48"/>
      <c r="D21" s="36"/>
      <c r="E21" s="51">
        <v>2503255</v>
      </c>
      <c r="F21" s="51"/>
      <c r="G21" s="51">
        <v>207161</v>
      </c>
      <c r="H21" s="51"/>
      <c r="I21" s="51">
        <v>82900</v>
      </c>
      <c r="J21" s="51"/>
      <c r="K21" s="51">
        <v>294894</v>
      </c>
      <c r="L21" s="51"/>
      <c r="M21" s="51">
        <v>1781</v>
      </c>
      <c r="N21" s="51"/>
      <c r="O21" s="51">
        <f>M21+K21+I21+G21+E21</f>
        <v>3089991</v>
      </c>
    </row>
    <row r="22" spans="1:18" ht="21.95" customHeight="1">
      <c r="A22" s="36" t="s">
        <v>94</v>
      </c>
      <c r="B22" s="36"/>
      <c r="C22" s="48"/>
      <c r="D22" s="36"/>
      <c r="E22" s="51"/>
      <c r="F22" s="51"/>
      <c r="G22" s="51"/>
      <c r="H22" s="51"/>
      <c r="I22" s="51"/>
      <c r="J22" s="51"/>
      <c r="K22" s="51"/>
      <c r="L22" s="51"/>
      <c r="M22" s="51"/>
      <c r="N22" s="51"/>
      <c r="O22" s="51"/>
    </row>
    <row r="23" spans="1:18" ht="21.95" customHeight="1">
      <c r="A23" s="34" t="s">
        <v>95</v>
      </c>
      <c r="E23" s="17">
        <v>0</v>
      </c>
      <c r="F23" s="17"/>
      <c r="G23" s="91">
        <v>0</v>
      </c>
      <c r="H23" s="17"/>
      <c r="I23" s="91">
        <v>0</v>
      </c>
      <c r="J23" s="17"/>
      <c r="K23" s="17">
        <f>'PL_6M 9-10'!H38</f>
        <v>32674</v>
      </c>
      <c r="L23" s="17"/>
      <c r="M23" s="91">
        <v>0</v>
      </c>
      <c r="N23" s="17"/>
      <c r="O23" s="17">
        <f>SUM(E23:M23)</f>
        <v>32674</v>
      </c>
    </row>
    <row r="24" spans="1:18" ht="21.95" customHeight="1">
      <c r="A24" s="34" t="s">
        <v>96</v>
      </c>
      <c r="E24" s="17">
        <v>0</v>
      </c>
      <c r="F24" s="17"/>
      <c r="G24" s="179">
        <v>0</v>
      </c>
      <c r="H24" s="18"/>
      <c r="I24" s="179">
        <v>0</v>
      </c>
      <c r="J24" s="17"/>
      <c r="K24" s="18">
        <v>0</v>
      </c>
      <c r="L24" s="17"/>
      <c r="M24" s="17">
        <f>'PL_6M 9-10'!H61</f>
        <v>-1394</v>
      </c>
      <c r="N24" s="18"/>
      <c r="O24" s="17">
        <f>SUM(E24:M24)</f>
        <v>-1394</v>
      </c>
    </row>
    <row r="25" spans="1:18" ht="21.95" customHeight="1">
      <c r="A25" s="40" t="s">
        <v>68</v>
      </c>
      <c r="B25" s="40"/>
      <c r="C25" s="48"/>
      <c r="D25" s="36"/>
      <c r="E25" s="57">
        <f>SUM(E23:E24)</f>
        <v>0</v>
      </c>
      <c r="F25" s="58"/>
      <c r="G25" s="62">
        <f>SUM(G23:G24)</f>
        <v>0</v>
      </c>
      <c r="H25" s="58"/>
      <c r="I25" s="62">
        <f>SUM(I23:I24)</f>
        <v>0</v>
      </c>
      <c r="J25" s="58"/>
      <c r="K25" s="57">
        <f>SUM(K23:K24)</f>
        <v>32674</v>
      </c>
      <c r="L25" s="58"/>
      <c r="M25" s="57">
        <f>SUM(M24:M24)</f>
        <v>-1394</v>
      </c>
      <c r="N25" s="58"/>
      <c r="O25" s="57">
        <f>SUM(E25:M25)</f>
        <v>31280</v>
      </c>
    </row>
    <row r="26" spans="1:18" ht="21.95" customHeight="1" thickBot="1">
      <c r="A26" s="40" t="s">
        <v>211</v>
      </c>
      <c r="B26" s="40"/>
      <c r="C26" s="49"/>
      <c r="D26" s="40"/>
      <c r="E26" s="59">
        <f>SUM(E21,E25)</f>
        <v>2503255</v>
      </c>
      <c r="F26" s="58"/>
      <c r="G26" s="59">
        <f>SUM(G21,G25)</f>
        <v>207161</v>
      </c>
      <c r="H26" s="58"/>
      <c r="I26" s="59">
        <f>SUM(I21,I25)</f>
        <v>82900</v>
      </c>
      <c r="J26" s="51"/>
      <c r="K26" s="59">
        <f>SUM(K21,K25)</f>
        <v>327568</v>
      </c>
      <c r="L26" s="58"/>
      <c r="M26" s="59">
        <f>SUM(M21,M25)</f>
        <v>387</v>
      </c>
      <c r="N26" s="58"/>
      <c r="O26" s="59">
        <f>SUM(O21,O25)</f>
        <v>3121271</v>
      </c>
      <c r="R26" s="75"/>
    </row>
    <row r="27" spans="1:18" ht="21" customHeight="1" thickTop="1"/>
  </sheetData>
  <mergeCells count="5">
    <mergeCell ref="E11:O11"/>
    <mergeCell ref="I7:K7"/>
    <mergeCell ref="A1:O1"/>
    <mergeCell ref="A2:O2"/>
    <mergeCell ref="E4:O4"/>
  </mergeCells>
  <pageMargins left="0.8" right="0.8" top="0.48" bottom="0.5" header="0.5" footer="0.5"/>
  <pageSetup paperSize="9" scale="79" firstPageNumber="12" fitToWidth="0" fitToHeight="0" orientation="landscape" useFirstPageNumber="1" r:id="rId1"/>
  <headerFooter alignWithMargins="0">
    <oddFooter>&amp;L&amp;15 
 หมายเหตุประกอบงบการเงินเป็นส่วนหนึ่งของงบการเงินระหว่างกาลนี้
&amp;C&amp;15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5"/>
  <sheetViews>
    <sheetView tabSelected="1" view="pageBreakPreview" zoomScale="85" zoomScaleNormal="130" zoomScaleSheetLayoutView="85" workbookViewId="0">
      <selection activeCell="M52" sqref="M52"/>
    </sheetView>
  </sheetViews>
  <sheetFormatPr defaultColWidth="9.33203125" defaultRowHeight="21" customHeight="1"/>
  <cols>
    <col min="1" max="1" width="63" style="221" customWidth="1"/>
    <col min="2" max="2" width="10" style="220" customWidth="1"/>
    <col min="3" max="3" width="13.83203125" style="221" customWidth="1"/>
    <col min="4" max="4" width="2.1640625" style="221" customWidth="1"/>
    <col min="5" max="5" width="13.83203125" style="221" customWidth="1"/>
    <col min="6" max="6" width="2.1640625" style="221" customWidth="1"/>
    <col min="7" max="7" width="13.83203125" style="221" customWidth="1"/>
    <col min="8" max="8" width="2.1640625" style="221" customWidth="1"/>
    <col min="9" max="9" width="13.83203125" style="221" customWidth="1"/>
    <col min="10" max="10" width="4.5" style="213" customWidth="1"/>
    <col min="11" max="11" width="18.83203125" style="213" bestFit="1" customWidth="1"/>
    <col min="12" max="12" width="17.33203125" style="213" bestFit="1" customWidth="1"/>
    <col min="13" max="13" width="16.33203125" style="213" bestFit="1" customWidth="1"/>
    <col min="14" max="14" width="9.33203125" style="213"/>
    <col min="15" max="15" width="14.1640625" style="213" bestFit="1" customWidth="1"/>
    <col min="16" max="16384" width="9.33203125" style="213"/>
  </cols>
  <sheetData>
    <row r="1" spans="1:11" s="187" customFormat="1" ht="21" customHeight="1">
      <c r="A1" s="143" t="s">
        <v>0</v>
      </c>
      <c r="B1" s="144"/>
      <c r="C1" s="144"/>
      <c r="D1" s="144"/>
      <c r="E1" s="144"/>
      <c r="F1" s="144"/>
      <c r="G1" s="144"/>
      <c r="H1" s="144"/>
      <c r="I1" s="144"/>
      <c r="J1" s="144"/>
    </row>
    <row r="2" spans="1:11" s="187" customFormat="1" ht="21" customHeight="1">
      <c r="A2" s="275" t="s">
        <v>99</v>
      </c>
      <c r="B2" s="275"/>
      <c r="C2" s="275"/>
      <c r="D2" s="275"/>
      <c r="E2" s="275"/>
      <c r="F2" s="275"/>
      <c r="G2" s="275"/>
      <c r="H2" s="275"/>
      <c r="I2" s="275"/>
    </row>
    <row r="3" spans="1:11" s="192" customFormat="1" ht="21" customHeight="1">
      <c r="A3" s="188"/>
      <c r="B3" s="189"/>
      <c r="C3" s="190"/>
      <c r="D3" s="191"/>
      <c r="E3" s="190"/>
      <c r="F3" s="191"/>
      <c r="G3" s="190"/>
      <c r="H3" s="191"/>
      <c r="I3" s="190"/>
    </row>
    <row r="4" spans="1:11" s="192" customFormat="1" ht="21" customHeight="1">
      <c r="A4" s="191"/>
      <c r="C4" s="191"/>
      <c r="D4" s="193" t="s">
        <v>1</v>
      </c>
      <c r="E4" s="191"/>
      <c r="F4" s="191"/>
      <c r="G4" s="276" t="s">
        <v>2</v>
      </c>
      <c r="H4" s="276"/>
      <c r="I4" s="276"/>
    </row>
    <row r="5" spans="1:11" s="192" customFormat="1" ht="21" customHeight="1">
      <c r="A5" s="191"/>
      <c r="B5" s="125"/>
      <c r="C5" s="265" t="s">
        <v>205</v>
      </c>
      <c r="D5" s="265"/>
      <c r="E5" s="265"/>
      <c r="F5" s="191"/>
      <c r="G5" s="265" t="s">
        <v>205</v>
      </c>
      <c r="H5" s="265"/>
      <c r="I5" s="265"/>
    </row>
    <row r="6" spans="1:11" s="192" customFormat="1" ht="21" customHeight="1">
      <c r="A6" s="191"/>
      <c r="B6" s="125"/>
      <c r="C6" s="265" t="s">
        <v>206</v>
      </c>
      <c r="D6" s="265"/>
      <c r="E6" s="265"/>
      <c r="F6" s="191"/>
      <c r="G6" s="265" t="s">
        <v>206</v>
      </c>
      <c r="H6" s="265"/>
      <c r="I6" s="265"/>
    </row>
    <row r="7" spans="1:11" s="192" customFormat="1" ht="21" customHeight="1">
      <c r="A7" s="191"/>
      <c r="B7" s="121" t="s">
        <v>5</v>
      </c>
      <c r="C7" s="120">
        <v>2568</v>
      </c>
      <c r="D7" s="119"/>
      <c r="E7" s="120">
        <v>2567</v>
      </c>
      <c r="F7" s="132"/>
      <c r="G7" s="120">
        <v>2568</v>
      </c>
      <c r="H7" s="119"/>
      <c r="I7" s="120">
        <v>2567</v>
      </c>
    </row>
    <row r="8" spans="1:11" s="192" customFormat="1" ht="21" customHeight="1">
      <c r="A8" s="191"/>
      <c r="B8" s="194"/>
      <c r="C8" s="277" t="s">
        <v>7</v>
      </c>
      <c r="D8" s="277"/>
      <c r="E8" s="277"/>
      <c r="F8" s="277"/>
      <c r="G8" s="277"/>
      <c r="H8" s="277"/>
      <c r="I8" s="277"/>
    </row>
    <row r="9" spans="1:11" s="192" customFormat="1" ht="21" customHeight="1">
      <c r="A9" s="195" t="s">
        <v>100</v>
      </c>
      <c r="B9" s="194"/>
      <c r="C9" s="196"/>
      <c r="D9" s="197"/>
      <c r="E9" s="14"/>
      <c r="F9" s="197"/>
      <c r="G9" s="198"/>
      <c r="H9" s="198"/>
      <c r="I9" s="198"/>
    </row>
    <row r="10" spans="1:11" s="192" customFormat="1" ht="21" customHeight="1">
      <c r="A10" s="199" t="s">
        <v>138</v>
      </c>
      <c r="B10" s="194"/>
      <c r="C10" s="20">
        <f>'PL_6M 9-10'!D38</f>
        <v>-287598</v>
      </c>
      <c r="D10" s="196"/>
      <c r="E10" s="20">
        <v>-769949</v>
      </c>
      <c r="F10" s="196"/>
      <c r="G10" s="20">
        <f>'PL_6M 9-10'!H38</f>
        <v>32674</v>
      </c>
      <c r="H10" s="196"/>
      <c r="I10" s="20">
        <v>-326641</v>
      </c>
      <c r="K10" s="200"/>
    </row>
    <row r="11" spans="1:11" s="192" customFormat="1" ht="21" customHeight="1">
      <c r="A11" s="201" t="s">
        <v>193</v>
      </c>
      <c r="B11" s="194"/>
      <c r="C11" s="14"/>
      <c r="D11" s="196"/>
      <c r="E11" s="14"/>
      <c r="F11" s="196"/>
      <c r="G11" s="196"/>
      <c r="H11" s="196"/>
      <c r="I11" s="196"/>
    </row>
    <row r="12" spans="1:11" s="192" customFormat="1" ht="21" customHeight="1">
      <c r="A12" s="202" t="s">
        <v>140</v>
      </c>
      <c r="B12" s="194"/>
      <c r="C12" s="14">
        <v>0</v>
      </c>
      <c r="D12" s="196"/>
      <c r="E12" s="14">
        <v>0</v>
      </c>
      <c r="F12" s="196"/>
      <c r="G12" s="196">
        <f>'PL_3M 7-8'!H33</f>
        <v>0</v>
      </c>
      <c r="H12" s="196"/>
      <c r="I12" s="196">
        <v>46203</v>
      </c>
    </row>
    <row r="13" spans="1:11" s="192" customFormat="1" ht="21" customHeight="1">
      <c r="A13" s="202" t="s">
        <v>194</v>
      </c>
      <c r="B13" s="194">
        <v>9</v>
      </c>
      <c r="C13" s="14">
        <v>0</v>
      </c>
      <c r="D13" s="196"/>
      <c r="E13" s="14">
        <v>115858</v>
      </c>
      <c r="F13" s="196"/>
      <c r="G13" s="196">
        <v>0</v>
      </c>
      <c r="H13" s="196"/>
      <c r="I13" s="196">
        <v>0</v>
      </c>
    </row>
    <row r="14" spans="1:11" s="192" customFormat="1" ht="21" customHeight="1">
      <c r="A14" s="202" t="s">
        <v>61</v>
      </c>
      <c r="B14" s="194"/>
      <c r="C14" s="18">
        <f>'PL_6M 9-10'!D29*-1</f>
        <v>59474</v>
      </c>
      <c r="D14" s="196"/>
      <c r="E14" s="18">
        <v>515462</v>
      </c>
      <c r="F14" s="196"/>
      <c r="G14" s="18">
        <f>'PL_6M 9-10'!H29*-1</f>
        <v>28538</v>
      </c>
      <c r="H14" s="196"/>
      <c r="I14" s="18">
        <v>36693</v>
      </c>
      <c r="K14" s="200"/>
    </row>
    <row r="15" spans="1:11" s="192" customFormat="1" ht="21" customHeight="1">
      <c r="A15" s="202" t="s">
        <v>101</v>
      </c>
      <c r="B15" s="194"/>
      <c r="C15" s="17">
        <v>53775</v>
      </c>
      <c r="D15" s="17"/>
      <c r="E15" s="17">
        <v>220701</v>
      </c>
      <c r="F15" s="17"/>
      <c r="G15" s="17">
        <v>2888</v>
      </c>
      <c r="H15" s="17"/>
      <c r="I15" s="17">
        <v>3506</v>
      </c>
      <c r="K15" s="200"/>
    </row>
    <row r="16" spans="1:11" s="192" customFormat="1" ht="21" customHeight="1">
      <c r="A16" s="127" t="s">
        <v>238</v>
      </c>
      <c r="B16" s="194"/>
      <c r="C16" s="18">
        <v>1803</v>
      </c>
      <c r="D16" s="196"/>
      <c r="E16" s="18">
        <v>0</v>
      </c>
      <c r="F16" s="196"/>
      <c r="G16" s="18">
        <f>'PL_6M 9-10'!$H$30*-1</f>
        <v>54077</v>
      </c>
      <c r="H16" s="196"/>
      <c r="I16" s="18">
        <v>0</v>
      </c>
      <c r="K16" s="200"/>
    </row>
    <row r="17" spans="1:13" s="192" customFormat="1" ht="21" customHeight="1">
      <c r="A17" s="202" t="s">
        <v>34</v>
      </c>
      <c r="B17" s="194"/>
      <c r="C17" s="18">
        <v>2012</v>
      </c>
      <c r="D17" s="15"/>
      <c r="E17" s="18">
        <v>5091</v>
      </c>
      <c r="F17" s="15"/>
      <c r="G17" s="18">
        <v>551</v>
      </c>
      <c r="H17" s="15"/>
      <c r="I17" s="18">
        <v>796</v>
      </c>
      <c r="K17" s="200"/>
    </row>
    <row r="18" spans="1:13" s="192" customFormat="1" ht="21" customHeight="1">
      <c r="A18" s="202" t="s">
        <v>237</v>
      </c>
      <c r="B18" s="203">
        <v>4</v>
      </c>
      <c r="C18" s="196">
        <v>-16999</v>
      </c>
      <c r="D18" s="17"/>
      <c r="E18" s="18">
        <v>32269</v>
      </c>
      <c r="F18" s="17"/>
      <c r="G18" s="20">
        <v>-309278</v>
      </c>
      <c r="H18" s="17"/>
      <c r="I18" s="20">
        <f>'PL_6M 9-10'!J15*-1</f>
        <v>-1181</v>
      </c>
      <c r="K18" s="200"/>
    </row>
    <row r="19" spans="1:13" s="192" customFormat="1" ht="21" customHeight="1">
      <c r="A19" s="127" t="s">
        <v>243</v>
      </c>
      <c r="B19" s="194">
        <v>5</v>
      </c>
      <c r="C19" s="18">
        <v>0</v>
      </c>
      <c r="D19" s="196"/>
      <c r="E19" s="18">
        <v>0</v>
      </c>
      <c r="F19" s="196"/>
      <c r="G19" s="18">
        <f>'PL_6M 9-10'!H24</f>
        <v>63121</v>
      </c>
      <c r="H19" s="196"/>
      <c r="I19" s="18">
        <v>275792</v>
      </c>
      <c r="K19" s="200"/>
    </row>
    <row r="20" spans="1:13" s="192" customFormat="1" ht="21" customHeight="1">
      <c r="A20" s="202" t="s">
        <v>251</v>
      </c>
      <c r="B20" s="203">
        <v>5</v>
      </c>
      <c r="C20" s="196">
        <v>668</v>
      </c>
      <c r="D20" s="17"/>
      <c r="E20" s="18">
        <v>0</v>
      </c>
      <c r="F20" s="17"/>
      <c r="G20" s="20">
        <f>'PL_6M 9-10'!H25</f>
        <v>166350</v>
      </c>
      <c r="H20" s="17"/>
      <c r="I20" s="20">
        <v>-5875</v>
      </c>
      <c r="K20" s="200"/>
    </row>
    <row r="21" spans="1:13" s="192" customFormat="1" ht="21" customHeight="1">
      <c r="A21" s="202" t="s">
        <v>201</v>
      </c>
      <c r="B21" s="194" t="s">
        <v>252</v>
      </c>
      <c r="C21" s="196">
        <v>59211</v>
      </c>
      <c r="D21" s="196"/>
      <c r="E21" s="14">
        <v>-56820</v>
      </c>
      <c r="F21" s="196"/>
      <c r="G21" s="20">
        <v>0</v>
      </c>
      <c r="H21" s="196"/>
      <c r="I21" s="20">
        <v>0</v>
      </c>
      <c r="K21" s="200"/>
    </row>
    <row r="22" spans="1:13" s="192" customFormat="1" ht="21" customHeight="1">
      <c r="A22" s="202" t="s">
        <v>200</v>
      </c>
      <c r="B22" s="194"/>
      <c r="C22" s="20">
        <v>0</v>
      </c>
      <c r="D22" s="196"/>
      <c r="E22" s="20">
        <v>5721</v>
      </c>
      <c r="F22" s="196"/>
      <c r="G22" s="20">
        <v>0</v>
      </c>
      <c r="H22" s="196"/>
      <c r="I22" s="20">
        <v>0</v>
      </c>
      <c r="K22" s="200"/>
      <c r="M22" s="204"/>
    </row>
    <row r="23" spans="1:13" s="192" customFormat="1" ht="21" customHeight="1">
      <c r="A23" s="202" t="s">
        <v>263</v>
      </c>
      <c r="B23" s="194"/>
      <c r="C23" s="17">
        <v>32</v>
      </c>
      <c r="D23" s="196"/>
      <c r="E23" s="17">
        <v>13108</v>
      </c>
      <c r="F23" s="196"/>
      <c r="G23" s="20">
        <v>0</v>
      </c>
      <c r="H23" s="196"/>
      <c r="I23" s="20">
        <v>0</v>
      </c>
      <c r="K23" s="200"/>
      <c r="M23" s="204"/>
    </row>
    <row r="24" spans="1:13" s="192" customFormat="1" ht="21" customHeight="1">
      <c r="A24" s="202" t="s">
        <v>143</v>
      </c>
      <c r="B24" s="194"/>
      <c r="C24" s="20">
        <v>0</v>
      </c>
      <c r="D24" s="196"/>
      <c r="E24" s="20">
        <v>84</v>
      </c>
      <c r="F24" s="196"/>
      <c r="G24" s="17">
        <v>0</v>
      </c>
      <c r="H24" s="196"/>
      <c r="I24" s="17">
        <v>84</v>
      </c>
      <c r="K24" s="200"/>
      <c r="M24" s="204"/>
    </row>
    <row r="25" spans="1:13" s="192" customFormat="1" ht="21" customHeight="1">
      <c r="A25" s="199" t="s">
        <v>150</v>
      </c>
      <c r="B25" s="194"/>
      <c r="C25" s="20">
        <v>263</v>
      </c>
      <c r="D25" s="196"/>
      <c r="E25" s="20">
        <v>81</v>
      </c>
      <c r="F25" s="17"/>
      <c r="G25" s="17">
        <v>263</v>
      </c>
      <c r="H25" s="17"/>
      <c r="I25" s="17">
        <v>81</v>
      </c>
      <c r="K25" s="200"/>
      <c r="M25" s="204"/>
    </row>
    <row r="26" spans="1:13" s="192" customFormat="1" ht="21" customHeight="1">
      <c r="A26" s="202" t="s">
        <v>102</v>
      </c>
      <c r="B26" s="194"/>
      <c r="C26" s="17">
        <v>-4050</v>
      </c>
      <c r="D26" s="17"/>
      <c r="E26" s="17">
        <v>-81735</v>
      </c>
      <c r="F26" s="196"/>
      <c r="G26" s="17">
        <v>-4050</v>
      </c>
      <c r="H26" s="196"/>
      <c r="I26" s="17">
        <v>-39474</v>
      </c>
      <c r="K26" s="200"/>
      <c r="L26" s="218"/>
    </row>
    <row r="27" spans="1:13" s="192" customFormat="1" ht="21" customHeight="1">
      <c r="A27" s="202" t="s">
        <v>103</v>
      </c>
      <c r="B27" s="194"/>
      <c r="C27" s="17">
        <v>-35618</v>
      </c>
      <c r="D27" s="17"/>
      <c r="E27" s="17">
        <v>-41893</v>
      </c>
      <c r="F27" s="196"/>
      <c r="G27" s="17">
        <v>-61334</v>
      </c>
      <c r="H27" s="196"/>
      <c r="I27" s="17">
        <v>-30434</v>
      </c>
      <c r="K27" s="200"/>
    </row>
    <row r="28" spans="1:13" s="192" customFormat="1" ht="21" customHeight="1">
      <c r="A28" s="205"/>
      <c r="B28" s="194"/>
      <c r="C28" s="206">
        <f>SUM(C10:C27)</f>
        <v>-167027</v>
      </c>
      <c r="D28" s="196"/>
      <c r="E28" s="206">
        <f>SUM(E10:E27)</f>
        <v>-42022</v>
      </c>
      <c r="F28" s="196"/>
      <c r="G28" s="206">
        <f>SUM(G10:G27)</f>
        <v>-26200</v>
      </c>
      <c r="H28" s="196"/>
      <c r="I28" s="206">
        <f>SUM(I10:I27)</f>
        <v>-40450</v>
      </c>
    </row>
    <row r="29" spans="1:13" s="192" customFormat="1" ht="21" customHeight="1">
      <c r="A29" s="201" t="s">
        <v>104</v>
      </c>
      <c r="B29" s="207"/>
      <c r="C29" s="196"/>
      <c r="D29" s="196"/>
      <c r="E29" s="14"/>
      <c r="F29" s="196"/>
      <c r="G29" s="196"/>
      <c r="H29" s="196"/>
      <c r="I29" s="196"/>
    </row>
    <row r="30" spans="1:13" s="192" customFormat="1" ht="21" customHeight="1">
      <c r="A30" s="199" t="s">
        <v>10</v>
      </c>
      <c r="B30" s="194"/>
      <c r="C30" s="17">
        <v>1573</v>
      </c>
      <c r="D30" s="14"/>
      <c r="E30" s="17">
        <v>0</v>
      </c>
      <c r="F30" s="14"/>
      <c r="G30" s="196">
        <v>1536</v>
      </c>
      <c r="H30" s="196"/>
      <c r="I30" s="196">
        <v>525</v>
      </c>
      <c r="K30" s="200"/>
    </row>
    <row r="31" spans="1:13" s="192" customFormat="1" ht="21" customHeight="1">
      <c r="A31" s="199" t="s">
        <v>11</v>
      </c>
      <c r="B31" s="194"/>
      <c r="C31" s="17">
        <v>51365</v>
      </c>
      <c r="D31" s="14"/>
      <c r="E31" s="17">
        <v>22753</v>
      </c>
      <c r="F31" s="14"/>
      <c r="G31" s="91">
        <v>44685</v>
      </c>
      <c r="H31" s="196"/>
      <c r="I31" s="91">
        <v>-26851</v>
      </c>
      <c r="K31" s="200"/>
    </row>
    <row r="32" spans="1:13" s="192" customFormat="1" ht="21" customHeight="1">
      <c r="A32" s="199" t="s">
        <v>134</v>
      </c>
      <c r="B32" s="194"/>
      <c r="C32" s="17">
        <v>0</v>
      </c>
      <c r="D32" s="14"/>
      <c r="E32" s="17">
        <v>37188</v>
      </c>
      <c r="F32" s="14"/>
      <c r="G32" s="91">
        <v>0</v>
      </c>
      <c r="H32" s="196"/>
      <c r="I32" s="91">
        <v>0</v>
      </c>
      <c r="K32" s="200"/>
    </row>
    <row r="33" spans="1:11" s="192" customFormat="1" ht="21" customHeight="1">
      <c r="A33" s="199" t="s">
        <v>20</v>
      </c>
      <c r="B33" s="194"/>
      <c r="C33" s="17">
        <v>0</v>
      </c>
      <c r="D33" s="14"/>
      <c r="E33" s="17">
        <v>1589</v>
      </c>
      <c r="F33" s="14"/>
      <c r="G33" s="91">
        <v>0</v>
      </c>
      <c r="H33" s="196"/>
      <c r="I33" s="91">
        <v>0</v>
      </c>
      <c r="K33" s="200"/>
    </row>
    <row r="34" spans="1:11" s="192" customFormat="1" ht="21" customHeight="1">
      <c r="A34" s="199" t="s">
        <v>139</v>
      </c>
      <c r="B34" s="194"/>
      <c r="C34" s="17">
        <v>636926</v>
      </c>
      <c r="D34" s="14"/>
      <c r="E34" s="17">
        <v>-208660</v>
      </c>
      <c r="F34" s="196"/>
      <c r="G34" s="196">
        <v>394926</v>
      </c>
      <c r="H34" s="196"/>
      <c r="I34" s="196">
        <v>-602000</v>
      </c>
      <c r="K34" s="200"/>
    </row>
    <row r="35" spans="1:11" s="192" customFormat="1" ht="21" customHeight="1">
      <c r="A35" s="208" t="s">
        <v>154</v>
      </c>
      <c r="B35" s="194"/>
      <c r="C35" s="17">
        <v>92600</v>
      </c>
      <c r="D35" s="14"/>
      <c r="E35" s="17">
        <v>0</v>
      </c>
      <c r="F35" s="196"/>
      <c r="G35" s="91">
        <v>90192</v>
      </c>
      <c r="H35" s="196"/>
      <c r="I35" s="196">
        <v>0</v>
      </c>
      <c r="K35" s="200"/>
    </row>
    <row r="36" spans="1:11" s="192" customFormat="1" ht="21" customHeight="1">
      <c r="A36" s="199" t="s">
        <v>13</v>
      </c>
      <c r="B36" s="194"/>
      <c r="C36" s="17">
        <v>0</v>
      </c>
      <c r="D36" s="14"/>
      <c r="E36" s="17">
        <v>171602</v>
      </c>
      <c r="F36" s="14"/>
      <c r="G36" s="91">
        <v>0</v>
      </c>
      <c r="H36" s="14"/>
      <c r="I36" s="91">
        <v>0</v>
      </c>
      <c r="K36" s="200"/>
    </row>
    <row r="37" spans="1:11" s="192" customFormat="1" ht="21" customHeight="1">
      <c r="A37" s="199" t="s">
        <v>212</v>
      </c>
      <c r="B37" s="194"/>
      <c r="C37" s="17">
        <v>0</v>
      </c>
      <c r="D37" s="14"/>
      <c r="E37" s="17">
        <v>4696</v>
      </c>
      <c r="F37" s="14"/>
      <c r="G37" s="91">
        <v>0</v>
      </c>
      <c r="H37" s="14"/>
      <c r="I37" s="91">
        <v>0</v>
      </c>
      <c r="K37" s="200"/>
    </row>
    <row r="38" spans="1:11" s="192" customFormat="1" ht="21" customHeight="1">
      <c r="A38" s="199" t="s">
        <v>14</v>
      </c>
      <c r="B38" s="194"/>
      <c r="C38" s="17">
        <v>224</v>
      </c>
      <c r="D38" s="14"/>
      <c r="E38" s="17">
        <v>-1166</v>
      </c>
      <c r="F38" s="14"/>
      <c r="G38" s="91">
        <v>0</v>
      </c>
      <c r="H38" s="14"/>
      <c r="I38" s="91">
        <v>0</v>
      </c>
      <c r="K38" s="200"/>
    </row>
    <row r="39" spans="1:11" s="192" customFormat="1" ht="21" customHeight="1">
      <c r="A39" s="208" t="s">
        <v>21</v>
      </c>
      <c r="B39" s="194"/>
      <c r="C39" s="209">
        <v>1257</v>
      </c>
      <c r="D39" s="14"/>
      <c r="E39" s="20">
        <v>6571</v>
      </c>
      <c r="F39" s="14"/>
      <c r="G39" s="196">
        <v>17</v>
      </c>
      <c r="H39" s="196"/>
      <c r="I39" s="196">
        <v>-10</v>
      </c>
      <c r="K39" s="200"/>
    </row>
    <row r="40" spans="1:11" s="192" customFormat="1" ht="21" customHeight="1">
      <c r="A40" s="208" t="s">
        <v>28</v>
      </c>
      <c r="B40" s="194"/>
      <c r="C40" s="20">
        <v>-60275</v>
      </c>
      <c r="D40" s="14"/>
      <c r="E40" s="20">
        <v>-438752</v>
      </c>
      <c r="F40" s="14"/>
      <c r="G40" s="91">
        <v>-41832</v>
      </c>
      <c r="H40" s="14"/>
      <c r="I40" s="91">
        <v>-3596</v>
      </c>
      <c r="K40" s="200"/>
    </row>
    <row r="41" spans="1:11" s="192" customFormat="1" ht="21" customHeight="1">
      <c r="A41" s="208" t="s">
        <v>158</v>
      </c>
      <c r="B41" s="194"/>
      <c r="C41" s="20">
        <v>25000</v>
      </c>
      <c r="D41" s="14"/>
      <c r="E41" s="20">
        <v>0</v>
      </c>
      <c r="F41" s="14"/>
      <c r="G41" s="91">
        <v>22395</v>
      </c>
      <c r="H41" s="14"/>
      <c r="I41" s="91">
        <v>0</v>
      </c>
      <c r="K41" s="200"/>
    </row>
    <row r="42" spans="1:11" s="192" customFormat="1" ht="21" customHeight="1">
      <c r="A42" s="208" t="s">
        <v>129</v>
      </c>
      <c r="B42" s="194"/>
      <c r="C42" s="20">
        <v>-11703</v>
      </c>
      <c r="D42" s="14"/>
      <c r="E42" s="20">
        <v>-6568</v>
      </c>
      <c r="F42" s="14"/>
      <c r="G42" s="91">
        <v>0</v>
      </c>
      <c r="H42" s="14"/>
      <c r="I42" s="91">
        <v>0</v>
      </c>
      <c r="K42" s="200"/>
    </row>
    <row r="43" spans="1:11" s="192" customFormat="1" ht="21" customHeight="1">
      <c r="A43" s="208" t="s">
        <v>213</v>
      </c>
      <c r="B43" s="194"/>
      <c r="C43" s="20">
        <v>0</v>
      </c>
      <c r="D43" s="14"/>
      <c r="E43" s="20">
        <v>-97</v>
      </c>
      <c r="F43" s="14"/>
      <c r="G43" s="91">
        <v>0</v>
      </c>
      <c r="H43" s="14"/>
      <c r="I43" s="91">
        <v>0</v>
      </c>
      <c r="K43" s="200"/>
    </row>
    <row r="44" spans="1:11" s="192" customFormat="1" ht="21" customHeight="1">
      <c r="A44" s="202" t="s">
        <v>130</v>
      </c>
      <c r="B44" s="194"/>
      <c r="C44" s="20">
        <v>0</v>
      </c>
      <c r="D44" s="14"/>
      <c r="E44" s="20">
        <v>384948</v>
      </c>
      <c r="F44" s="14"/>
      <c r="G44" s="91">
        <v>0</v>
      </c>
      <c r="H44" s="14"/>
      <c r="I44" s="91">
        <v>0</v>
      </c>
      <c r="K44" s="200"/>
    </row>
    <row r="45" spans="1:11" s="192" customFormat="1" ht="21" customHeight="1">
      <c r="A45" s="202" t="s">
        <v>250</v>
      </c>
      <c r="B45" s="194"/>
      <c r="C45" s="20">
        <v>-10149</v>
      </c>
      <c r="D45" s="14"/>
      <c r="E45" s="20">
        <v>-7113</v>
      </c>
      <c r="F45" s="14"/>
      <c r="G45" s="20">
        <v>-10149</v>
      </c>
      <c r="H45" s="14"/>
      <c r="I45" s="14">
        <v>-5818</v>
      </c>
      <c r="K45" s="200"/>
    </row>
    <row r="46" spans="1:11" s="192" customFormat="1" ht="21" customHeight="1">
      <c r="A46" s="208" t="s">
        <v>35</v>
      </c>
      <c r="B46" s="194"/>
      <c r="C46" s="210">
        <v>0</v>
      </c>
      <c r="D46" s="15"/>
      <c r="E46" s="210">
        <v>25015</v>
      </c>
      <c r="F46" s="15"/>
      <c r="G46" s="91">
        <v>0</v>
      </c>
      <c r="H46" s="15"/>
      <c r="I46" s="179">
        <v>0</v>
      </c>
      <c r="K46" s="200"/>
    </row>
    <row r="47" spans="1:11" s="192" customFormat="1" ht="21" customHeight="1">
      <c r="A47" s="202" t="s">
        <v>144</v>
      </c>
      <c r="B47" s="194"/>
      <c r="C47" s="206">
        <f>SUM(C28:C44,C45:C46)</f>
        <v>559791</v>
      </c>
      <c r="D47" s="14"/>
      <c r="E47" s="206">
        <f>SUM(E28:E44,E45:E46)</f>
        <v>-50016</v>
      </c>
      <c r="F47" s="14"/>
      <c r="G47" s="206">
        <f>SUM(G28:G44,G45:G46)</f>
        <v>475570</v>
      </c>
      <c r="H47" s="14"/>
      <c r="I47" s="206">
        <f>SUM(I28:I44,I45:I46)</f>
        <v>-678200</v>
      </c>
      <c r="K47" s="200"/>
    </row>
    <row r="48" spans="1:11" s="192" customFormat="1" ht="21" customHeight="1">
      <c r="A48" s="208"/>
      <c r="B48" s="194"/>
      <c r="C48" s="20"/>
      <c r="D48" s="14"/>
      <c r="E48" s="20"/>
      <c r="F48" s="14"/>
      <c r="G48" s="14"/>
      <c r="H48" s="14"/>
      <c r="I48" s="14"/>
      <c r="K48" s="200"/>
    </row>
    <row r="49" spans="1:10" s="187" customFormat="1" ht="21" customHeight="1">
      <c r="A49" s="143" t="s">
        <v>0</v>
      </c>
      <c r="B49" s="144"/>
      <c r="C49" s="144"/>
      <c r="D49" s="144"/>
      <c r="E49" s="144"/>
      <c r="F49" s="144"/>
      <c r="G49" s="144"/>
      <c r="H49" s="144"/>
      <c r="I49" s="144"/>
      <c r="J49" s="144"/>
    </row>
    <row r="50" spans="1:10" s="187" customFormat="1" ht="21" customHeight="1">
      <c r="A50" s="275" t="s">
        <v>99</v>
      </c>
      <c r="B50" s="275"/>
      <c r="C50" s="275"/>
      <c r="D50" s="275"/>
      <c r="E50" s="275"/>
      <c r="F50" s="275"/>
      <c r="G50" s="275"/>
      <c r="H50" s="275"/>
      <c r="I50" s="275"/>
    </row>
    <row r="51" spans="1:10" s="192" customFormat="1" ht="21" customHeight="1">
      <c r="A51" s="188"/>
      <c r="B51" s="189"/>
      <c r="C51" s="190"/>
      <c r="D51" s="191"/>
      <c r="E51" s="190"/>
      <c r="F51" s="191"/>
      <c r="G51" s="190"/>
      <c r="H51" s="191"/>
      <c r="I51" s="190"/>
    </row>
    <row r="52" spans="1:10" s="192" customFormat="1" ht="21" customHeight="1">
      <c r="A52" s="191"/>
      <c r="C52" s="191"/>
      <c r="D52" s="193" t="s">
        <v>1</v>
      </c>
      <c r="E52" s="191"/>
      <c r="F52" s="191"/>
      <c r="G52" s="276" t="s">
        <v>2</v>
      </c>
      <c r="H52" s="276"/>
      <c r="I52" s="276"/>
    </row>
    <row r="53" spans="1:10" s="192" customFormat="1" ht="21" customHeight="1">
      <c r="A53" s="191"/>
      <c r="B53" s="125"/>
      <c r="C53" s="265" t="s">
        <v>205</v>
      </c>
      <c r="D53" s="265"/>
      <c r="E53" s="265"/>
      <c r="F53" s="191"/>
      <c r="G53" s="265" t="s">
        <v>205</v>
      </c>
      <c r="H53" s="265"/>
      <c r="I53" s="265"/>
    </row>
    <row r="54" spans="1:10" s="192" customFormat="1" ht="21" customHeight="1">
      <c r="A54" s="191"/>
      <c r="B54" s="125"/>
      <c r="C54" s="265" t="s">
        <v>206</v>
      </c>
      <c r="D54" s="265"/>
      <c r="E54" s="265"/>
      <c r="F54" s="191"/>
      <c r="G54" s="265" t="s">
        <v>206</v>
      </c>
      <c r="H54" s="265"/>
      <c r="I54" s="265"/>
    </row>
    <row r="55" spans="1:10" s="192" customFormat="1" ht="21" customHeight="1">
      <c r="A55" s="191"/>
      <c r="B55" s="121" t="s">
        <v>5</v>
      </c>
      <c r="C55" s="120">
        <v>2568</v>
      </c>
      <c r="D55" s="119"/>
      <c r="E55" s="120">
        <v>2567</v>
      </c>
      <c r="F55" s="132"/>
      <c r="G55" s="120">
        <v>2568</v>
      </c>
      <c r="H55" s="119"/>
      <c r="I55" s="120">
        <v>2567</v>
      </c>
    </row>
    <row r="56" spans="1:10" s="192" customFormat="1" ht="21" customHeight="1">
      <c r="A56" s="191"/>
      <c r="B56" s="194"/>
      <c r="C56" s="277" t="s">
        <v>7</v>
      </c>
      <c r="D56" s="277"/>
      <c r="E56" s="277"/>
      <c r="F56" s="277"/>
      <c r="G56" s="277"/>
      <c r="H56" s="277"/>
      <c r="I56" s="277"/>
    </row>
    <row r="57" spans="1:10" s="192" customFormat="1" ht="21" customHeight="1">
      <c r="A57" s="195" t="s">
        <v>223</v>
      </c>
      <c r="B57" s="194"/>
      <c r="C57" s="125"/>
      <c r="D57" s="125"/>
      <c r="E57" s="125"/>
      <c r="F57" s="125"/>
      <c r="G57" s="125"/>
      <c r="H57" s="125"/>
      <c r="I57" s="125"/>
    </row>
    <row r="58" spans="1:10" s="192" customFormat="1" ht="21" customHeight="1">
      <c r="A58" s="199" t="s">
        <v>105</v>
      </c>
      <c r="B58" s="194"/>
      <c r="C58" s="17">
        <v>89647</v>
      </c>
      <c r="D58" s="196"/>
      <c r="E58" s="17">
        <v>5904</v>
      </c>
      <c r="F58" s="196"/>
      <c r="G58" s="18">
        <v>105551</v>
      </c>
      <c r="H58" s="196"/>
      <c r="I58" s="18">
        <v>9963</v>
      </c>
    </row>
    <row r="59" spans="1:10" s="192" customFormat="1" ht="21" customHeight="1">
      <c r="A59" s="199" t="s">
        <v>106</v>
      </c>
      <c r="B59" s="194"/>
      <c r="C59" s="196">
        <v>-57860</v>
      </c>
      <c r="D59" s="196"/>
      <c r="E59" s="14">
        <v>-406297</v>
      </c>
      <c r="F59" s="196"/>
      <c r="G59" s="196">
        <v>-27936</v>
      </c>
      <c r="H59" s="196"/>
      <c r="I59" s="196">
        <v>-37141</v>
      </c>
    </row>
    <row r="60" spans="1:10" s="192" customFormat="1" ht="21" customHeight="1">
      <c r="A60" s="199" t="s">
        <v>107</v>
      </c>
      <c r="B60" s="194"/>
      <c r="C60" s="196">
        <v>-10578</v>
      </c>
      <c r="D60" s="196"/>
      <c r="E60" s="14">
        <v>-46425</v>
      </c>
      <c r="F60" s="196"/>
      <c r="G60" s="196">
        <v>-10537</v>
      </c>
      <c r="H60" s="196"/>
      <c r="I60" s="196">
        <v>-213</v>
      </c>
    </row>
    <row r="61" spans="1:10" s="192" customFormat="1" ht="21" customHeight="1">
      <c r="A61" s="191" t="s">
        <v>145</v>
      </c>
      <c r="B61" s="194"/>
      <c r="C61" s="60">
        <f>SUM(C58:C60,C47)</f>
        <v>581000</v>
      </c>
      <c r="D61" s="211"/>
      <c r="E61" s="60">
        <f>SUM(E58:E60,E47)</f>
        <v>-496834</v>
      </c>
      <c r="F61" s="211"/>
      <c r="G61" s="60">
        <f>SUM(G58:G60,G47)</f>
        <v>542648</v>
      </c>
      <c r="H61" s="211"/>
      <c r="I61" s="60">
        <f>SUM(I58:I60,I47)</f>
        <v>-705591</v>
      </c>
    </row>
    <row r="62" spans="1:10" s="192" customFormat="1" ht="21" customHeight="1">
      <c r="A62" s="191"/>
      <c r="B62" s="194"/>
      <c r="C62" s="61"/>
      <c r="D62" s="211"/>
      <c r="E62" s="61"/>
      <c r="F62" s="211"/>
      <c r="G62" s="61"/>
      <c r="H62" s="211"/>
      <c r="I62" s="61"/>
    </row>
    <row r="63" spans="1:10" s="192" customFormat="1" ht="21" customHeight="1">
      <c r="A63" s="195" t="s">
        <v>108</v>
      </c>
      <c r="B63" s="194"/>
      <c r="C63" s="20"/>
      <c r="D63" s="198"/>
      <c r="E63" s="17"/>
      <c r="F63" s="198"/>
      <c r="G63" s="198"/>
      <c r="H63" s="198"/>
      <c r="I63" s="198"/>
    </row>
    <row r="64" spans="1:10" s="192" customFormat="1" ht="21" customHeight="1">
      <c r="A64" s="202" t="s">
        <v>253</v>
      </c>
      <c r="B64" s="194">
        <v>4</v>
      </c>
      <c r="C64" s="20">
        <v>136999</v>
      </c>
      <c r="D64" s="198"/>
      <c r="E64" s="17">
        <v>960676</v>
      </c>
      <c r="F64" s="198"/>
      <c r="G64" s="198">
        <v>136999</v>
      </c>
      <c r="H64" s="198"/>
      <c r="I64" s="198">
        <v>960676</v>
      </c>
    </row>
    <row r="65" spans="1:12" s="192" customFormat="1" ht="21" customHeight="1">
      <c r="A65" s="202" t="s">
        <v>254</v>
      </c>
      <c r="B65" s="194">
        <v>4</v>
      </c>
      <c r="C65" s="20">
        <v>-120000</v>
      </c>
      <c r="D65" s="198"/>
      <c r="E65" s="17">
        <v>-846000</v>
      </c>
      <c r="F65" s="198"/>
      <c r="G65" s="198">
        <v>-120000</v>
      </c>
      <c r="H65" s="198"/>
      <c r="I65" s="198">
        <v>-846000</v>
      </c>
    </row>
    <row r="66" spans="1:12" s="192" customFormat="1" ht="21" customHeight="1">
      <c r="A66" s="202" t="s">
        <v>255</v>
      </c>
      <c r="B66" s="189">
        <v>4</v>
      </c>
      <c r="C66" s="20">
        <v>9789</v>
      </c>
      <c r="D66" s="196"/>
      <c r="E66" s="17">
        <v>678910</v>
      </c>
      <c r="F66" s="196"/>
      <c r="G66" s="196">
        <v>0</v>
      </c>
      <c r="H66" s="196"/>
      <c r="I66" s="198">
        <v>370500</v>
      </c>
      <c r="J66" s="214"/>
      <c r="K66" s="200"/>
    </row>
    <row r="67" spans="1:12" s="192" customFormat="1" ht="21" customHeight="1">
      <c r="A67" s="202" t="s">
        <v>256</v>
      </c>
      <c r="B67" s="189">
        <v>4</v>
      </c>
      <c r="C67" s="20">
        <v>0</v>
      </c>
      <c r="D67" s="196"/>
      <c r="E67" s="20">
        <v>-860241</v>
      </c>
      <c r="F67" s="196"/>
      <c r="G67" s="196">
        <v>0</v>
      </c>
      <c r="H67" s="196"/>
      <c r="I67" s="196">
        <v>0</v>
      </c>
      <c r="J67" s="214"/>
      <c r="K67" s="200"/>
      <c r="L67" s="218"/>
    </row>
    <row r="68" spans="1:12" s="192" customFormat="1" ht="21" customHeight="1">
      <c r="A68" s="215" t="s">
        <v>195</v>
      </c>
      <c r="B68" s="189"/>
      <c r="C68" s="20">
        <v>0</v>
      </c>
      <c r="D68" s="14"/>
      <c r="E68" s="20">
        <v>-1939</v>
      </c>
      <c r="F68" s="14"/>
      <c r="G68" s="196">
        <v>0</v>
      </c>
      <c r="H68" s="14"/>
      <c r="I68" s="196">
        <v>0</v>
      </c>
      <c r="J68" s="214"/>
      <c r="K68" s="200"/>
    </row>
    <row r="69" spans="1:12" s="192" customFormat="1" ht="21" customHeight="1">
      <c r="A69" s="215" t="s">
        <v>214</v>
      </c>
      <c r="B69" s="189"/>
      <c r="C69" s="20">
        <v>0</v>
      </c>
      <c r="D69" s="14"/>
      <c r="E69" s="20">
        <v>2333</v>
      </c>
      <c r="F69" s="14"/>
      <c r="G69" s="196">
        <v>0</v>
      </c>
      <c r="H69" s="14"/>
      <c r="I69" s="196">
        <v>0</v>
      </c>
      <c r="J69" s="214"/>
      <c r="K69" s="200"/>
    </row>
    <row r="70" spans="1:12" s="192" customFormat="1" ht="21" customHeight="1">
      <c r="A70" s="215" t="s">
        <v>215</v>
      </c>
      <c r="B70" s="189"/>
      <c r="C70" s="20">
        <v>0</v>
      </c>
      <c r="D70" s="14"/>
      <c r="E70" s="20">
        <v>0</v>
      </c>
      <c r="F70" s="14"/>
      <c r="G70" s="196">
        <v>0</v>
      </c>
      <c r="H70" s="14"/>
      <c r="I70" s="196">
        <v>270291</v>
      </c>
      <c r="J70" s="214"/>
      <c r="K70" s="200"/>
    </row>
    <row r="71" spans="1:12" s="192" customFormat="1" ht="21" customHeight="1">
      <c r="A71" s="202" t="s">
        <v>109</v>
      </c>
      <c r="B71" s="189"/>
      <c r="C71" s="20">
        <v>0</v>
      </c>
      <c r="D71" s="14"/>
      <c r="E71" s="20">
        <v>-401917</v>
      </c>
      <c r="F71" s="14"/>
      <c r="G71" s="196">
        <v>0</v>
      </c>
      <c r="H71" s="14"/>
      <c r="I71" s="196">
        <v>0</v>
      </c>
      <c r="J71" s="214"/>
      <c r="K71" s="200"/>
    </row>
    <row r="72" spans="1:12" s="192" customFormat="1" ht="21" customHeight="1">
      <c r="A72" s="202" t="s">
        <v>216</v>
      </c>
      <c r="B72" s="189"/>
      <c r="C72" s="196">
        <v>0</v>
      </c>
      <c r="D72" s="196"/>
      <c r="E72" s="14">
        <v>996</v>
      </c>
      <c r="F72" s="196"/>
      <c r="G72" s="196">
        <v>0</v>
      </c>
      <c r="H72" s="196"/>
      <c r="I72" s="196">
        <v>0</v>
      </c>
      <c r="J72" s="214"/>
      <c r="K72" s="200"/>
    </row>
    <row r="73" spans="1:12" s="192" customFormat="1" ht="21" customHeight="1">
      <c r="A73" s="202" t="s">
        <v>110</v>
      </c>
      <c r="B73" s="189"/>
      <c r="C73" s="196">
        <v>-19535</v>
      </c>
      <c r="D73" s="196"/>
      <c r="E73" s="14">
        <v>-34300</v>
      </c>
      <c r="F73" s="196"/>
      <c r="G73" s="196">
        <v>-802</v>
      </c>
      <c r="H73" s="196"/>
      <c r="I73" s="196">
        <v>-2213</v>
      </c>
      <c r="J73" s="214"/>
      <c r="K73" s="200"/>
    </row>
    <row r="74" spans="1:12" s="192" customFormat="1" ht="21" customHeight="1">
      <c r="A74" s="216" t="s">
        <v>111</v>
      </c>
      <c r="B74" s="217"/>
      <c r="C74" s="22">
        <v>4050</v>
      </c>
      <c r="D74" s="14"/>
      <c r="E74" s="22">
        <v>81735</v>
      </c>
      <c r="F74" s="196"/>
      <c r="G74" s="22">
        <v>4050</v>
      </c>
      <c r="H74" s="196"/>
      <c r="I74" s="22">
        <v>39474</v>
      </c>
      <c r="J74" s="214"/>
      <c r="K74" s="200"/>
    </row>
    <row r="75" spans="1:12" s="192" customFormat="1" ht="21" customHeight="1">
      <c r="A75" s="191" t="s">
        <v>240</v>
      </c>
      <c r="B75" s="189"/>
      <c r="C75" s="57">
        <f>SUM(C64:C74)</f>
        <v>11303</v>
      </c>
      <c r="D75" s="211"/>
      <c r="E75" s="57">
        <f>SUM(E64:E74)</f>
        <v>-419747</v>
      </c>
      <c r="F75" s="211"/>
      <c r="G75" s="57">
        <f>SUM(G64:G74)</f>
        <v>20247</v>
      </c>
      <c r="H75" s="211"/>
      <c r="I75" s="57">
        <f>SUM(I64:I74)</f>
        <v>792728</v>
      </c>
      <c r="J75" s="214"/>
    </row>
    <row r="76" spans="1:12" s="192" customFormat="1" ht="21" customHeight="1">
      <c r="A76" s="191"/>
      <c r="B76" s="217"/>
      <c r="C76" s="196"/>
      <c r="D76" s="196"/>
      <c r="E76" s="14"/>
      <c r="F76" s="196"/>
      <c r="G76" s="196"/>
      <c r="H76" s="196"/>
      <c r="I76" s="196"/>
      <c r="J76" s="214"/>
    </row>
    <row r="77" spans="1:12" s="192" customFormat="1" ht="21" customHeight="1">
      <c r="A77" s="195" t="s">
        <v>112</v>
      </c>
      <c r="B77" s="194"/>
      <c r="C77" s="196"/>
      <c r="D77" s="196"/>
      <c r="E77" s="14"/>
      <c r="F77" s="196"/>
      <c r="G77" s="196"/>
      <c r="H77" s="196"/>
      <c r="I77" s="196"/>
      <c r="J77" s="214"/>
    </row>
    <row r="78" spans="1:12" s="192" customFormat="1" ht="21" customHeight="1">
      <c r="A78" s="202" t="s">
        <v>131</v>
      </c>
      <c r="B78" s="194"/>
      <c r="C78" s="20">
        <v>0</v>
      </c>
      <c r="D78" s="14"/>
      <c r="E78" s="20">
        <v>6429</v>
      </c>
      <c r="F78" s="196"/>
      <c r="G78" s="91">
        <v>0</v>
      </c>
      <c r="H78" s="196"/>
      <c r="I78" s="91">
        <v>0</v>
      </c>
      <c r="J78" s="214"/>
      <c r="K78" s="200"/>
    </row>
    <row r="79" spans="1:12" s="192" customFormat="1" ht="21" customHeight="1">
      <c r="A79" s="202" t="s">
        <v>234</v>
      </c>
      <c r="B79" s="194"/>
      <c r="C79" s="20">
        <v>-33500</v>
      </c>
      <c r="D79" s="14"/>
      <c r="E79" s="91">
        <v>0</v>
      </c>
      <c r="F79" s="196"/>
      <c r="G79" s="20">
        <v>-33500</v>
      </c>
      <c r="H79" s="196"/>
      <c r="I79" s="91">
        <v>0</v>
      </c>
      <c r="J79" s="214"/>
      <c r="K79" s="200"/>
    </row>
    <row r="80" spans="1:12" s="192" customFormat="1" ht="21" customHeight="1">
      <c r="A80" s="202" t="s">
        <v>114</v>
      </c>
      <c r="B80" s="194"/>
      <c r="C80" s="14">
        <v>0</v>
      </c>
      <c r="D80" s="14"/>
      <c r="E80" s="14">
        <v>843008</v>
      </c>
      <c r="F80" s="14"/>
      <c r="G80" s="91">
        <v>0</v>
      </c>
      <c r="H80" s="14"/>
      <c r="I80" s="91">
        <v>36893</v>
      </c>
      <c r="J80" s="214"/>
      <c r="K80" s="200"/>
    </row>
    <row r="81" spans="1:13" s="192" customFormat="1" ht="21" customHeight="1">
      <c r="A81" s="202" t="s">
        <v>113</v>
      </c>
      <c r="B81" s="194"/>
      <c r="C81" s="196">
        <v>0</v>
      </c>
      <c r="D81" s="196"/>
      <c r="E81" s="14">
        <v>-573893</v>
      </c>
      <c r="F81" s="14"/>
      <c r="G81" s="20">
        <v>0</v>
      </c>
      <c r="H81" s="14"/>
      <c r="I81" s="20">
        <v>-328895</v>
      </c>
      <c r="J81" s="214"/>
      <c r="K81" s="200"/>
    </row>
    <row r="82" spans="1:13" s="192" customFormat="1" ht="21" customHeight="1">
      <c r="A82" s="202" t="s">
        <v>153</v>
      </c>
      <c r="B82" s="194"/>
      <c r="C82" s="14">
        <v>0</v>
      </c>
      <c r="D82" s="14"/>
      <c r="E82" s="14">
        <v>1320000</v>
      </c>
      <c r="F82" s="14"/>
      <c r="G82" s="91">
        <v>0</v>
      </c>
      <c r="H82" s="14"/>
      <c r="I82" s="91">
        <v>670000</v>
      </c>
      <c r="J82" s="214"/>
      <c r="K82" s="200"/>
    </row>
    <row r="83" spans="1:13" s="192" customFormat="1" ht="21" customHeight="1">
      <c r="A83" s="202" t="s">
        <v>217</v>
      </c>
      <c r="B83" s="194"/>
      <c r="C83" s="14">
        <v>-181844</v>
      </c>
      <c r="D83" s="14"/>
      <c r="E83" s="14">
        <v>-1130000</v>
      </c>
      <c r="F83" s="14"/>
      <c r="G83" s="91">
        <v>-181844</v>
      </c>
      <c r="H83" s="14"/>
      <c r="I83" s="91">
        <v>-450000</v>
      </c>
      <c r="J83" s="214"/>
      <c r="K83" s="200"/>
    </row>
    <row r="84" spans="1:13" s="192" customFormat="1" ht="21" customHeight="1">
      <c r="A84" s="202" t="s">
        <v>187</v>
      </c>
      <c r="B84" s="194">
        <v>2</v>
      </c>
      <c r="C84" s="91">
        <v>0</v>
      </c>
      <c r="D84" s="14"/>
      <c r="E84" s="91">
        <v>50000</v>
      </c>
      <c r="F84" s="14"/>
      <c r="G84" s="20">
        <v>9000</v>
      </c>
      <c r="H84" s="14"/>
      <c r="I84" s="20">
        <v>0</v>
      </c>
      <c r="J84" s="214"/>
      <c r="K84" s="200"/>
    </row>
    <row r="85" spans="1:13" s="192" customFormat="1" ht="21" customHeight="1">
      <c r="A85" s="202" t="s">
        <v>245</v>
      </c>
      <c r="B85" s="194">
        <v>2</v>
      </c>
      <c r="C85" s="91">
        <v>-25000</v>
      </c>
      <c r="D85" s="14"/>
      <c r="E85" s="91">
        <v>0</v>
      </c>
      <c r="F85" s="14"/>
      <c r="G85" s="20">
        <v>-25000</v>
      </c>
      <c r="H85" s="14"/>
      <c r="I85" s="20">
        <v>-12595</v>
      </c>
      <c r="J85" s="214"/>
      <c r="K85" s="200"/>
    </row>
    <row r="86" spans="1:13" s="192" customFormat="1" ht="21" customHeight="1">
      <c r="A86" s="199" t="s">
        <v>149</v>
      </c>
      <c r="B86" s="194"/>
      <c r="C86" s="20">
        <v>0</v>
      </c>
      <c r="D86" s="14"/>
      <c r="E86" s="20">
        <v>899200</v>
      </c>
      <c r="F86" s="14"/>
      <c r="G86" s="91">
        <v>0</v>
      </c>
      <c r="H86" s="14"/>
      <c r="I86" s="91">
        <v>0</v>
      </c>
      <c r="K86" s="200"/>
      <c r="L86" s="17"/>
      <c r="M86" s="218"/>
    </row>
    <row r="87" spans="1:13" s="192" customFormat="1" ht="21" customHeight="1">
      <c r="A87" s="199" t="s">
        <v>115</v>
      </c>
      <c r="B87" s="217"/>
      <c r="C87" s="14">
        <v>0</v>
      </c>
      <c r="D87" s="14"/>
      <c r="E87" s="14">
        <v>-636400</v>
      </c>
      <c r="F87" s="14"/>
      <c r="G87" s="91">
        <v>0</v>
      </c>
      <c r="H87" s="14"/>
      <c r="I87" s="91">
        <v>0</v>
      </c>
      <c r="J87" s="214"/>
      <c r="K87" s="200"/>
      <c r="L87" s="218"/>
    </row>
    <row r="88" spans="1:13" s="192" customFormat="1" ht="21" customHeight="1">
      <c r="A88" s="199" t="s">
        <v>116</v>
      </c>
      <c r="B88" s="217"/>
      <c r="C88" s="14">
        <v>-14573</v>
      </c>
      <c r="D88" s="14"/>
      <c r="E88" s="14">
        <v>-36937</v>
      </c>
      <c r="F88" s="14"/>
      <c r="G88" s="14">
        <v>-1619</v>
      </c>
      <c r="H88" s="14"/>
      <c r="I88" s="14">
        <v>-1898</v>
      </c>
      <c r="J88" s="214"/>
      <c r="K88" s="200"/>
      <c r="L88" s="200"/>
    </row>
    <row r="89" spans="1:13" s="192" customFormat="1" ht="21" customHeight="1">
      <c r="A89" s="191" t="s">
        <v>188</v>
      </c>
      <c r="B89" s="194"/>
      <c r="C89" s="57">
        <f>SUM(C78:C88)</f>
        <v>-254917</v>
      </c>
      <c r="D89" s="56"/>
      <c r="E89" s="57">
        <f>SUM(E78:E88)</f>
        <v>741407</v>
      </c>
      <c r="F89" s="56"/>
      <c r="G89" s="57">
        <f>SUM(G78:G88)</f>
        <v>-232963</v>
      </c>
      <c r="H89" s="56"/>
      <c r="I89" s="57">
        <f>SUM(I78:I88)</f>
        <v>-86495</v>
      </c>
      <c r="J89" s="214"/>
    </row>
    <row r="90" spans="1:13" s="192" customFormat="1" ht="21" customHeight="1">
      <c r="A90" s="212"/>
      <c r="B90" s="194"/>
      <c r="C90" s="18"/>
      <c r="D90" s="196"/>
      <c r="E90" s="18"/>
      <c r="F90" s="196"/>
      <c r="G90" s="18"/>
      <c r="H90" s="196"/>
      <c r="I90" s="18"/>
      <c r="J90" s="214"/>
    </row>
    <row r="91" spans="1:13" s="187" customFormat="1" ht="21" customHeight="1">
      <c r="A91" s="143" t="s">
        <v>0</v>
      </c>
      <c r="B91" s="144"/>
      <c r="C91" s="144"/>
      <c r="D91" s="144"/>
      <c r="E91" s="144"/>
      <c r="F91" s="144"/>
      <c r="G91" s="144"/>
      <c r="H91" s="144"/>
      <c r="I91" s="144"/>
      <c r="J91" s="144"/>
    </row>
    <row r="92" spans="1:13" s="187" customFormat="1" ht="21" customHeight="1">
      <c r="A92" s="275" t="s">
        <v>99</v>
      </c>
      <c r="B92" s="275"/>
      <c r="C92" s="275"/>
      <c r="D92" s="275"/>
      <c r="E92" s="275"/>
      <c r="F92" s="275"/>
      <c r="G92" s="275"/>
      <c r="H92" s="275"/>
      <c r="I92" s="275"/>
    </row>
    <row r="93" spans="1:13" s="192" customFormat="1" ht="21" customHeight="1">
      <c r="A93" s="188"/>
      <c r="B93" s="189"/>
      <c r="C93" s="190"/>
      <c r="D93" s="191"/>
      <c r="E93" s="190"/>
      <c r="F93" s="191"/>
      <c r="G93" s="190"/>
      <c r="H93" s="191"/>
      <c r="I93" s="190"/>
    </row>
    <row r="94" spans="1:13" s="192" customFormat="1" ht="21" customHeight="1">
      <c r="A94" s="191"/>
      <c r="C94" s="191"/>
      <c r="D94" s="193" t="s">
        <v>1</v>
      </c>
      <c r="E94" s="191"/>
      <c r="F94" s="191"/>
      <c r="G94" s="276" t="s">
        <v>2</v>
      </c>
      <c r="H94" s="276"/>
      <c r="I94" s="276"/>
    </row>
    <row r="95" spans="1:13" s="192" customFormat="1" ht="21" customHeight="1">
      <c r="A95" s="191"/>
      <c r="B95" s="125"/>
      <c r="C95" s="265" t="s">
        <v>205</v>
      </c>
      <c r="D95" s="265"/>
      <c r="E95" s="265"/>
      <c r="F95" s="191"/>
      <c r="G95" s="265" t="s">
        <v>205</v>
      </c>
      <c r="H95" s="265"/>
      <c r="I95" s="265"/>
    </row>
    <row r="96" spans="1:13" s="192" customFormat="1" ht="21" customHeight="1">
      <c r="A96" s="191"/>
      <c r="B96" s="125"/>
      <c r="C96" s="265" t="s">
        <v>206</v>
      </c>
      <c r="D96" s="265"/>
      <c r="E96" s="265"/>
      <c r="F96" s="191"/>
      <c r="G96" s="265" t="s">
        <v>206</v>
      </c>
      <c r="H96" s="265"/>
      <c r="I96" s="265"/>
    </row>
    <row r="97" spans="1:12" s="192" customFormat="1" ht="21" customHeight="1">
      <c r="A97" s="191"/>
      <c r="B97" s="121" t="s">
        <v>5</v>
      </c>
      <c r="C97" s="120">
        <v>2568</v>
      </c>
      <c r="D97" s="119"/>
      <c r="E97" s="120">
        <v>2567</v>
      </c>
      <c r="F97" s="132"/>
      <c r="G97" s="120">
        <v>2568</v>
      </c>
      <c r="H97" s="119"/>
      <c r="I97" s="120">
        <v>2567</v>
      </c>
    </row>
    <row r="98" spans="1:12" s="192" customFormat="1" ht="21" customHeight="1">
      <c r="A98" s="191"/>
      <c r="B98" s="194"/>
      <c r="C98" s="277" t="s">
        <v>7</v>
      </c>
      <c r="D98" s="277"/>
      <c r="E98" s="277"/>
      <c r="F98" s="277"/>
      <c r="G98" s="277"/>
      <c r="H98" s="277"/>
      <c r="I98" s="277"/>
    </row>
    <row r="99" spans="1:12" s="192" customFormat="1" ht="21" customHeight="1">
      <c r="A99" s="199" t="s">
        <v>241</v>
      </c>
      <c r="B99" s="194"/>
      <c r="C99" s="219"/>
      <c r="D99" s="219"/>
      <c r="E99" s="18"/>
      <c r="F99" s="219"/>
      <c r="G99" s="219"/>
      <c r="H99" s="219"/>
      <c r="I99" s="219"/>
      <c r="J99" s="214"/>
    </row>
    <row r="100" spans="1:12" s="192" customFormat="1" ht="21" customHeight="1">
      <c r="A100" s="205" t="s">
        <v>117</v>
      </c>
      <c r="B100" s="194"/>
      <c r="C100" s="91">
        <f>SUM(C89,C75,C61)</f>
        <v>337386</v>
      </c>
      <c r="D100" s="196"/>
      <c r="E100" s="91">
        <f>SUM(E89,E75,E61)</f>
        <v>-175174</v>
      </c>
      <c r="F100" s="196"/>
      <c r="G100" s="91">
        <f>SUM(G89,G75,G61)</f>
        <v>329932</v>
      </c>
      <c r="H100" s="196"/>
      <c r="I100" s="91">
        <f>SUM(I89,I75,I61)</f>
        <v>642</v>
      </c>
      <c r="J100" s="214"/>
    </row>
    <row r="101" spans="1:12" s="192" customFormat="1" ht="21" customHeight="1">
      <c r="A101" s="199" t="s">
        <v>64</v>
      </c>
      <c r="B101" s="194"/>
      <c r="C101" s="17">
        <v>-6971</v>
      </c>
      <c r="D101" s="196"/>
      <c r="E101" s="17">
        <v>24342</v>
      </c>
      <c r="F101" s="196"/>
      <c r="G101" s="20">
        <v>0</v>
      </c>
      <c r="H101" s="196"/>
      <c r="I101" s="20">
        <v>0</v>
      </c>
      <c r="J101" s="214"/>
      <c r="K101" s="200"/>
    </row>
    <row r="102" spans="1:12" s="192" customFormat="1" ht="21" customHeight="1">
      <c r="A102" s="191" t="s">
        <v>241</v>
      </c>
      <c r="B102" s="217"/>
      <c r="C102" s="79">
        <f>SUM(C100:C101)</f>
        <v>330415</v>
      </c>
      <c r="D102" s="211"/>
      <c r="E102" s="79">
        <f>SUM(E100:E101)</f>
        <v>-150832</v>
      </c>
      <c r="F102" s="211"/>
      <c r="G102" s="79">
        <f>SUM(G100:G101)</f>
        <v>329932</v>
      </c>
      <c r="H102" s="211"/>
      <c r="I102" s="79">
        <f>SUM(I100:I101)</f>
        <v>642</v>
      </c>
      <c r="J102" s="214"/>
    </row>
    <row r="103" spans="1:12" s="192" customFormat="1" ht="21" customHeight="1">
      <c r="A103" s="199" t="s">
        <v>118</v>
      </c>
      <c r="B103" s="217"/>
      <c r="C103" s="196">
        <f>'BS_Conso 4-6'!$F$10</f>
        <v>29461</v>
      </c>
      <c r="D103" s="196"/>
      <c r="E103" s="14">
        <v>261202</v>
      </c>
      <c r="F103" s="196"/>
      <c r="G103" s="196">
        <f>'BS_Conso 4-6'!J10</f>
        <v>16794</v>
      </c>
      <c r="H103" s="196"/>
      <c r="I103" s="196">
        <v>6115</v>
      </c>
      <c r="J103" s="214"/>
      <c r="K103" s="200"/>
    </row>
    <row r="104" spans="1:12" s="192" customFormat="1" ht="21" customHeight="1" thickBot="1">
      <c r="A104" s="191" t="s">
        <v>224</v>
      </c>
      <c r="B104" s="194"/>
      <c r="C104" s="80">
        <f>SUM(C102:C103)</f>
        <v>359876</v>
      </c>
      <c r="D104" s="211"/>
      <c r="E104" s="80">
        <f>SUM(E102:E103)</f>
        <v>110370</v>
      </c>
      <c r="F104" s="211"/>
      <c r="G104" s="80">
        <f>SUM(G102:G103)</f>
        <v>346726</v>
      </c>
      <c r="H104" s="56"/>
      <c r="I104" s="80">
        <f>SUM(I102:I103)</f>
        <v>6757</v>
      </c>
      <c r="J104" s="214"/>
      <c r="L104" s="200"/>
    </row>
    <row r="105" spans="1:12" s="192" customFormat="1" ht="21" customHeight="1" thickTop="1">
      <c r="A105" s="191"/>
      <c r="B105" s="194"/>
      <c r="C105" s="196"/>
      <c r="D105" s="196"/>
      <c r="E105" s="14"/>
      <c r="F105" s="196"/>
      <c r="G105" s="196"/>
      <c r="H105" s="196"/>
      <c r="I105" s="196"/>
      <c r="J105" s="214"/>
    </row>
    <row r="106" spans="1:12" s="192" customFormat="1" ht="21" customHeight="1">
      <c r="A106" s="195" t="s">
        <v>119</v>
      </c>
      <c r="B106" s="194"/>
      <c r="C106" s="196"/>
      <c r="D106" s="196"/>
      <c r="E106" s="14"/>
      <c r="F106" s="196"/>
      <c r="G106" s="196"/>
      <c r="H106" s="196"/>
      <c r="I106" s="196"/>
      <c r="J106" s="214"/>
    </row>
    <row r="107" spans="1:12" ht="21" customHeight="1">
      <c r="A107" s="151" t="s">
        <v>202</v>
      </c>
      <c r="B107" s="203">
        <v>2</v>
      </c>
      <c r="C107" s="20">
        <v>-154026</v>
      </c>
      <c r="D107" s="17"/>
      <c r="E107" s="17">
        <v>0</v>
      </c>
      <c r="F107" s="14"/>
      <c r="G107" s="20">
        <v>-259026</v>
      </c>
      <c r="H107" s="14"/>
      <c r="I107" s="20">
        <v>-665154</v>
      </c>
    </row>
    <row r="108" spans="1:12" s="192" customFormat="1" ht="21" customHeight="1">
      <c r="A108" s="215" t="s">
        <v>259</v>
      </c>
      <c r="B108" s="203">
        <v>2</v>
      </c>
      <c r="C108" s="17">
        <v>0</v>
      </c>
      <c r="D108" s="17"/>
      <c r="E108" s="17">
        <v>0</v>
      </c>
      <c r="F108" s="14"/>
      <c r="G108" s="20">
        <v>310377</v>
      </c>
      <c r="H108" s="14"/>
      <c r="I108" s="20">
        <v>0</v>
      </c>
    </row>
    <row r="109" spans="1:12" ht="21" customHeight="1">
      <c r="A109" s="199" t="s">
        <v>260</v>
      </c>
      <c r="B109" s="203">
        <v>4</v>
      </c>
      <c r="C109" s="20">
        <v>0</v>
      </c>
      <c r="D109" s="17"/>
      <c r="E109" s="17">
        <v>0</v>
      </c>
      <c r="F109" s="14"/>
      <c r="G109" s="20">
        <v>118706</v>
      </c>
      <c r="H109" s="14"/>
      <c r="I109" s="20">
        <v>0</v>
      </c>
    </row>
    <row r="110" spans="1:12" s="192" customFormat="1" ht="21" customHeight="1">
      <c r="A110" s="215" t="s">
        <v>257</v>
      </c>
      <c r="B110" s="203">
        <v>5</v>
      </c>
      <c r="C110" s="17">
        <v>0</v>
      </c>
      <c r="D110" s="17"/>
      <c r="E110" s="17">
        <v>0</v>
      </c>
      <c r="F110" s="14"/>
      <c r="G110" s="20">
        <v>-105000</v>
      </c>
      <c r="H110" s="14"/>
      <c r="I110" s="20">
        <v>0</v>
      </c>
    </row>
    <row r="111" spans="1:12" s="192" customFormat="1" ht="21" customHeight="1">
      <c r="A111" s="199" t="s">
        <v>198</v>
      </c>
      <c r="B111" s="203"/>
      <c r="C111" s="17">
        <v>7120</v>
      </c>
      <c r="D111" s="17"/>
      <c r="E111" s="17">
        <v>35091</v>
      </c>
      <c r="F111" s="14"/>
      <c r="G111" s="20">
        <v>0</v>
      </c>
      <c r="H111" s="14"/>
      <c r="I111" s="20">
        <v>0</v>
      </c>
    </row>
    <row r="112" spans="1:12" s="192" customFormat="1" ht="21" customHeight="1">
      <c r="A112" s="199" t="s">
        <v>197</v>
      </c>
      <c r="B112" s="203"/>
      <c r="C112" s="14">
        <v>0</v>
      </c>
      <c r="D112" s="14"/>
      <c r="E112" s="14">
        <v>51768</v>
      </c>
      <c r="F112" s="14"/>
      <c r="G112" s="20">
        <v>0</v>
      </c>
      <c r="H112" s="14"/>
      <c r="I112" s="20">
        <v>0</v>
      </c>
      <c r="J112" s="214"/>
    </row>
    <row r="113" spans="1:10" s="192" customFormat="1" ht="21" customHeight="1">
      <c r="A113" s="199" t="s">
        <v>152</v>
      </c>
      <c r="B113" s="203"/>
      <c r="C113" s="17">
        <v>0</v>
      </c>
      <c r="D113" s="17"/>
      <c r="E113" s="17">
        <v>44393</v>
      </c>
      <c r="F113" s="14"/>
      <c r="G113" s="20">
        <v>0</v>
      </c>
      <c r="H113" s="14"/>
      <c r="I113" s="20">
        <v>0</v>
      </c>
      <c r="J113" s="214"/>
    </row>
    <row r="114" spans="1:10" ht="21" customHeight="1">
      <c r="A114" s="34" t="s">
        <v>203</v>
      </c>
      <c r="B114" s="203"/>
      <c r="C114" s="20">
        <v>154026</v>
      </c>
      <c r="D114" s="17"/>
      <c r="E114" s="17">
        <v>0</v>
      </c>
      <c r="F114" s="14"/>
      <c r="G114" s="20">
        <v>154026</v>
      </c>
      <c r="H114" s="14"/>
      <c r="I114" s="20">
        <v>0</v>
      </c>
    </row>
    <row r="115" spans="1:10" ht="21" customHeight="1">
      <c r="A115" s="199" t="s">
        <v>258</v>
      </c>
      <c r="B115" s="203">
        <v>2</v>
      </c>
      <c r="C115" s="20">
        <v>25000</v>
      </c>
      <c r="D115" s="17"/>
      <c r="E115" s="17">
        <v>0</v>
      </c>
      <c r="F115" s="14"/>
      <c r="G115" s="20">
        <v>25000</v>
      </c>
      <c r="H115" s="14"/>
      <c r="I115" s="20">
        <v>0</v>
      </c>
    </row>
    <row r="116" spans="1:10" ht="21" customHeight="1">
      <c r="A116" s="199" t="s">
        <v>246</v>
      </c>
      <c r="B116" s="203"/>
      <c r="C116" s="20"/>
      <c r="D116" s="17"/>
      <c r="E116" s="17"/>
      <c r="F116" s="14"/>
      <c r="G116" s="20"/>
      <c r="H116" s="14"/>
      <c r="I116" s="20"/>
    </row>
    <row r="117" spans="1:10" ht="21" customHeight="1">
      <c r="A117" s="199" t="s">
        <v>261</v>
      </c>
      <c r="B117" s="203">
        <v>4</v>
      </c>
      <c r="C117" s="20">
        <v>-370156</v>
      </c>
      <c r="D117" s="17"/>
      <c r="E117" s="17">
        <v>0</v>
      </c>
      <c r="F117" s="14"/>
      <c r="G117" s="20">
        <v>-370156</v>
      </c>
      <c r="H117" s="14"/>
      <c r="I117" s="20">
        <v>0</v>
      </c>
    </row>
    <row r="118" spans="1:10" s="192" customFormat="1" ht="21" customHeight="1">
      <c r="A118" s="215" t="s">
        <v>242</v>
      </c>
      <c r="B118" s="203">
        <v>5</v>
      </c>
      <c r="C118" s="17">
        <v>0</v>
      </c>
      <c r="D118" s="17"/>
      <c r="E118" s="17">
        <v>0</v>
      </c>
      <c r="F118" s="14"/>
      <c r="G118" s="20">
        <v>183932</v>
      </c>
      <c r="H118" s="14"/>
      <c r="I118" s="20">
        <v>0</v>
      </c>
    </row>
    <row r="119" spans="1:10" ht="21" customHeight="1">
      <c r="A119" s="199" t="s">
        <v>218</v>
      </c>
      <c r="B119" s="203"/>
      <c r="C119" s="20"/>
      <c r="D119" s="20"/>
      <c r="E119" s="20"/>
      <c r="F119" s="20"/>
      <c r="G119" s="20"/>
      <c r="H119" s="20"/>
      <c r="I119" s="20"/>
    </row>
    <row r="120" spans="1:10" ht="21" customHeight="1">
      <c r="A120" s="199" t="s">
        <v>219</v>
      </c>
      <c r="C120" s="20">
        <v>0</v>
      </c>
      <c r="D120" s="20"/>
      <c r="E120" s="20">
        <v>0</v>
      </c>
      <c r="F120" s="20"/>
      <c r="G120" s="20">
        <v>0</v>
      </c>
      <c r="H120" s="20"/>
      <c r="I120" s="20">
        <v>275792</v>
      </c>
    </row>
    <row r="121" spans="1:10" ht="21" customHeight="1">
      <c r="A121" s="199" t="s">
        <v>220</v>
      </c>
      <c r="C121" s="20"/>
      <c r="D121" s="20"/>
      <c r="E121" s="20"/>
      <c r="F121" s="20"/>
      <c r="G121" s="20"/>
      <c r="H121" s="20"/>
      <c r="I121" s="20"/>
    </row>
    <row r="122" spans="1:10" ht="21" customHeight="1">
      <c r="A122" s="199" t="s">
        <v>219</v>
      </c>
      <c r="C122" s="20">
        <v>0</v>
      </c>
      <c r="D122" s="20"/>
      <c r="E122" s="20">
        <v>0</v>
      </c>
      <c r="F122" s="20"/>
      <c r="G122" s="20">
        <v>0</v>
      </c>
      <c r="H122" s="20"/>
      <c r="I122" s="20">
        <v>781236</v>
      </c>
    </row>
    <row r="123" spans="1:10" ht="21" customHeight="1">
      <c r="A123" s="199" t="s">
        <v>221</v>
      </c>
      <c r="C123" s="20">
        <v>0</v>
      </c>
      <c r="D123" s="20"/>
      <c r="E123" s="20">
        <v>0</v>
      </c>
      <c r="F123" s="20"/>
      <c r="G123" s="20">
        <v>0</v>
      </c>
      <c r="H123" s="20"/>
      <c r="I123" s="20">
        <v>430000</v>
      </c>
    </row>
    <row r="124" spans="1:10" ht="21" customHeight="1">
      <c r="B124" s="203"/>
      <c r="C124" s="20"/>
      <c r="D124" s="17"/>
      <c r="E124" s="17"/>
      <c r="F124" s="14"/>
      <c r="G124" s="20"/>
      <c r="H124" s="14"/>
      <c r="I124" s="20"/>
    </row>
    <row r="126" spans="1:10" ht="21" customHeight="1">
      <c r="A126" s="199"/>
      <c r="B126" s="203"/>
      <c r="C126" s="20"/>
      <c r="D126" s="17"/>
      <c r="E126" s="17"/>
      <c r="F126" s="14"/>
      <c r="G126" s="20"/>
      <c r="H126" s="14"/>
      <c r="I126" s="20"/>
    </row>
    <row r="128" spans="1:10" ht="21" customHeight="1">
      <c r="A128" s="199"/>
      <c r="C128" s="20"/>
      <c r="D128" s="20"/>
      <c r="E128" s="20"/>
      <c r="F128" s="20"/>
      <c r="G128" s="20"/>
      <c r="H128" s="20"/>
      <c r="I128" s="20"/>
    </row>
    <row r="130" spans="1:9" ht="21" customHeight="1">
      <c r="C130" s="20"/>
      <c r="D130" s="20"/>
      <c r="E130" s="20"/>
      <c r="F130" s="20"/>
      <c r="G130" s="20"/>
      <c r="H130" s="20"/>
      <c r="I130" s="20"/>
    </row>
    <row r="131" spans="1:9" ht="21" customHeight="1">
      <c r="C131" s="20"/>
      <c r="D131" s="20"/>
      <c r="E131" s="20"/>
      <c r="F131" s="20"/>
      <c r="G131" s="20"/>
      <c r="H131" s="20"/>
      <c r="I131" s="20"/>
    </row>
    <row r="132" spans="1:9" ht="21" customHeight="1">
      <c r="C132" s="20"/>
      <c r="D132" s="20"/>
      <c r="E132" s="20"/>
      <c r="F132" s="20"/>
      <c r="G132" s="20"/>
      <c r="H132" s="20"/>
      <c r="I132" s="20"/>
    </row>
    <row r="135" spans="1:9" ht="21" customHeight="1">
      <c r="A135" s="221" t="s">
        <v>225</v>
      </c>
      <c r="C135" s="20">
        <f>'BS_Conso 4-6'!D10-'CF 13-15'!C104</f>
        <v>0</v>
      </c>
      <c r="D135" s="20"/>
      <c r="E135" s="20">
        <f>E104-110370</f>
        <v>0</v>
      </c>
      <c r="F135" s="20"/>
      <c r="G135" s="20">
        <f>'BS_Conso 4-6'!H10-'CF 13-15'!G104</f>
        <v>0</v>
      </c>
      <c r="H135" s="20"/>
      <c r="I135" s="20">
        <f>I104-6757</f>
        <v>0</v>
      </c>
    </row>
  </sheetData>
  <mergeCells count="21">
    <mergeCell ref="C98:I98"/>
    <mergeCell ref="G94:I94"/>
    <mergeCell ref="C95:E95"/>
    <mergeCell ref="G95:I95"/>
    <mergeCell ref="C96:E96"/>
    <mergeCell ref="G96:I96"/>
    <mergeCell ref="A92:I92"/>
    <mergeCell ref="A2:I2"/>
    <mergeCell ref="G4:I4"/>
    <mergeCell ref="C5:E5"/>
    <mergeCell ref="G5:I5"/>
    <mergeCell ref="C6:E6"/>
    <mergeCell ref="G6:I6"/>
    <mergeCell ref="C56:I56"/>
    <mergeCell ref="C8:I8"/>
    <mergeCell ref="A50:I50"/>
    <mergeCell ref="G52:I52"/>
    <mergeCell ref="C53:E53"/>
    <mergeCell ref="G53:I53"/>
    <mergeCell ref="C54:E54"/>
    <mergeCell ref="G54:I54"/>
  </mergeCells>
  <pageMargins left="0.8" right="0.8" top="0.48" bottom="0.4" header="0.5" footer="0.5"/>
  <pageSetup paperSize="9" scale="75" firstPageNumber="13" fitToHeight="0" orientation="portrait" useFirstPageNumber="1" r:id="rId1"/>
  <headerFooter alignWithMargins="0">
    <oddFooter>&amp;L&amp;15  หมายเหตุประกอบงบการเงินเป็นส่วนหนึ่งของงบการเงินระหว่างกาลนี้
&amp;C&amp;15&amp;P</oddFooter>
  </headerFooter>
  <rowBreaks count="2" manualBreakCount="2">
    <brk id="48" max="8" man="1"/>
    <brk id="90"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election activeCell="H8" sqref="H8"/>
    </sheetView>
  </sheetViews>
  <sheetFormatPr defaultRowHeight="21"/>
  <cols>
    <col min="1" max="1" width="1.33203125" customWidth="1"/>
    <col min="2" max="2" width="75.1640625" customWidth="1"/>
    <col min="3" max="3" width="1.6640625" customWidth="1"/>
    <col min="4" max="4" width="6.5" customWidth="1"/>
    <col min="5" max="6" width="18.6640625" customWidth="1"/>
  </cols>
  <sheetData>
    <row r="1" spans="2:6">
      <c r="B1" s="2" t="s">
        <v>120</v>
      </c>
      <c r="C1" s="2"/>
      <c r="D1" s="6"/>
      <c r="E1" s="6"/>
      <c r="F1" s="6"/>
    </row>
    <row r="2" spans="2:6">
      <c r="B2" s="2" t="s">
        <v>121</v>
      </c>
      <c r="C2" s="2"/>
      <c r="D2" s="6"/>
      <c r="E2" s="6"/>
      <c r="F2" s="6"/>
    </row>
    <row r="3" spans="2:6">
      <c r="B3" s="3"/>
      <c r="C3" s="3"/>
      <c r="D3" s="7"/>
      <c r="E3" s="7"/>
      <c r="F3" s="7"/>
    </row>
    <row r="4" spans="2:6" ht="63">
      <c r="B4" s="3" t="s">
        <v>122</v>
      </c>
      <c r="C4" s="3"/>
      <c r="D4" s="7"/>
      <c r="E4" s="7"/>
      <c r="F4" s="7"/>
    </row>
    <row r="5" spans="2:6">
      <c r="B5" s="3"/>
      <c r="C5" s="3"/>
      <c r="D5" s="7"/>
      <c r="E5" s="7"/>
      <c r="F5" s="7"/>
    </row>
    <row r="6" spans="2:6">
      <c r="B6" s="2" t="s">
        <v>123</v>
      </c>
      <c r="C6" s="2"/>
      <c r="D6" s="6"/>
      <c r="E6" s="6" t="s">
        <v>124</v>
      </c>
      <c r="F6" s="6" t="s">
        <v>125</v>
      </c>
    </row>
    <row r="7" spans="2:6" ht="21.75" thickBot="1">
      <c r="B7" s="3"/>
      <c r="C7" s="3"/>
      <c r="D7" s="7"/>
      <c r="E7" s="7"/>
      <c r="F7" s="7"/>
    </row>
    <row r="8" spans="2:6" ht="42.75" thickBot="1">
      <c r="B8" s="4" t="s">
        <v>126</v>
      </c>
      <c r="C8" s="5"/>
      <c r="D8" s="8"/>
      <c r="E8" s="8">
        <v>1</v>
      </c>
      <c r="F8" s="9" t="s">
        <v>127</v>
      </c>
    </row>
    <row r="9" spans="2:6">
      <c r="B9" s="3"/>
      <c r="C9" s="3"/>
      <c r="D9" s="7"/>
      <c r="E9" s="7"/>
      <c r="F9" s="7"/>
    </row>
    <row r="10" spans="2:6">
      <c r="B10" s="3"/>
      <c r="C10" s="3"/>
      <c r="D10" s="7"/>
      <c r="E10" s="7"/>
      <c r="F10" s="7"/>
    </row>
  </sheetData>
  <pageMargins left="1" right="0.4" top="0.8" bottom="0.7" header="0.5" footer="0.5"/>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6ba49b0-bcda-4796-8236-5b5cc1493ace">
      <Terms xmlns="http://schemas.microsoft.com/office/infopath/2007/PartnerControls"/>
    </lcf76f155ced4ddcb4097134ff3c332f>
    <TaxCatchAll xmlns="4243d5be-521d-4052-81ca-f0f31ea6f2d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C3C573FF70E394A86433F5E112C33AA" ma:contentTypeVersion="17" ma:contentTypeDescription="Create a new document." ma:contentTypeScope="" ma:versionID="e4a606335ffde4b0811e34ce63f1fda0">
  <xsd:schema xmlns:xsd="http://www.w3.org/2001/XMLSchema" xmlns:xs="http://www.w3.org/2001/XMLSchema" xmlns:p="http://schemas.microsoft.com/office/2006/metadata/properties" xmlns:ns2="f6ba49b0-bcda-4796-8236-5b5cc1493ace" xmlns:ns3="05716746-add9-412a-97a9-1b5167d151a3" xmlns:ns4="4243d5be-521d-4052-81ca-f0f31ea6f2da" targetNamespace="http://schemas.microsoft.com/office/2006/metadata/properties" ma:root="true" ma:fieldsID="ab17bedb057d3bafa66dc47a559d47d8" ns2:_="" ns3:_="" ns4:_="">
    <xsd:import namespace="f6ba49b0-bcda-4796-8236-5b5cc1493ace"/>
    <xsd:import namespace="05716746-add9-412a-97a9-1b5167d151a3"/>
    <xsd:import namespace="4243d5be-521d-4052-81ca-f0f31ea6f2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a49b0-bcda-4796-8236-5b5cc1493a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883d318-f35c-4577-94aa-4c8e836d27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716746-add9-412a-97a9-1b5167d151a3"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43d5be-521d-4052-81ca-f0f31ea6f2da"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ab28412-1f3e-45b3-a383-4139aabcf663}" ma:internalName="TaxCatchAll" ma:showField="CatchAllData" ma:web="05716746-add9-412a-97a9-1b5167d151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datasnipper xmlns="http://datasnipper" workbookId="ef3d3646-84a0-4fbd-992f-c0177c8f3763" dataSnipperSheetDeleted="false" guid="cc9fc3ba-f30a-4e5d-8bd2-903fbc058b80" revision="2">
  <settings xmlns="" guid="7eb91c23-e959-46ae-b35d-6c4024b78296">
    <setting type="boolean" value="True" name="embed-documents" guid="8db0fbb2-72fc-46c1-b381-8f3720b58bb0"/>
  </settings>
</datasnipper>
</file>

<file path=customXml/itemProps1.xml><?xml version="1.0" encoding="utf-8"?>
<ds:datastoreItem xmlns:ds="http://schemas.openxmlformats.org/officeDocument/2006/customXml" ds:itemID="{BAFB0489-48C2-4AAA-9FBB-E1FC3D7B1CCC}">
  <ds:schemaRefs>
    <ds:schemaRef ds:uri="http://schemas.microsoft.com/sharepoint/v3/contenttype/forms"/>
  </ds:schemaRefs>
</ds:datastoreItem>
</file>

<file path=customXml/itemProps2.xml><?xml version="1.0" encoding="utf-8"?>
<ds:datastoreItem xmlns:ds="http://schemas.openxmlformats.org/officeDocument/2006/customXml" ds:itemID="{D2385BC2-0ED6-4913-B3CC-978E4F28F160}">
  <ds:schemaRefs>
    <ds:schemaRef ds:uri="http://schemas.microsoft.com/office/2006/metadata/properties"/>
    <ds:schemaRef ds:uri="http://purl.org/dc/dcmitype/"/>
    <ds:schemaRef ds:uri="05716746-add9-412a-97a9-1b5167d151a3"/>
    <ds:schemaRef ds:uri="f6ba49b0-bcda-4796-8236-5b5cc1493ace"/>
    <ds:schemaRef ds:uri="http://www.w3.org/XML/1998/namespace"/>
    <ds:schemaRef ds:uri="http://purl.org/dc/elements/1.1/"/>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4243d5be-521d-4052-81ca-f0f31ea6f2da"/>
  </ds:schemaRefs>
</ds:datastoreItem>
</file>

<file path=customXml/itemProps3.xml><?xml version="1.0" encoding="utf-8"?>
<ds:datastoreItem xmlns:ds="http://schemas.openxmlformats.org/officeDocument/2006/customXml" ds:itemID="{AEE3D9CC-3864-4354-8916-C621FFA70E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a49b0-bcda-4796-8236-5b5cc1493ace"/>
    <ds:schemaRef ds:uri="05716746-add9-412a-97a9-1b5167d151a3"/>
    <ds:schemaRef ds:uri="4243d5be-521d-4052-81ca-f0f31ea6f2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0B788AE-C7C8-4C9C-A8B6-A65D187E920F}">
  <ds:schemaRefs>
    <ds:schemaRef ds:uri="http://datasnipper"/>
    <ds:schemaRef ds:uri=""/>
  </ds:schemaRefs>
</ds:datastoreItem>
</file>

<file path=docMetadata/LabelInfo.xml><?xml version="1.0" encoding="utf-8"?>
<clbl:labelList xmlns:clbl="http://schemas.microsoft.com/office/2020/mipLabelMetadata">
  <clbl:label id="{4ed8881d-4062-46d6-b0ca-1cc939420954}" enabled="1" method="Privileged" siteId="{deff24bb-2089-4400-8c8e-f71e680378b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BS_Conso 4-6</vt:lpstr>
      <vt:lpstr>PL_3M 7-8</vt:lpstr>
      <vt:lpstr>PL_6M 9-10</vt:lpstr>
      <vt:lpstr>SOCE_Conso 11</vt:lpstr>
      <vt:lpstr>SOCE_Separate 12</vt:lpstr>
      <vt:lpstr>CF 13-15</vt:lpstr>
      <vt:lpstr>Compatibility Report</vt:lpstr>
      <vt:lpstr>'BS_Conso 4-6'!Print_Area</vt:lpstr>
      <vt:lpstr>'CF 13-15'!Print_Area</vt:lpstr>
      <vt:lpstr>'PL_3M 7-8'!Print_Area</vt:lpstr>
      <vt:lpstr>'PL_6M 9-10'!Print_Area</vt:lpstr>
      <vt:lpstr>'SOCE_Conso 11'!Print_Area</vt:lpstr>
      <vt:lpstr>'SOCE_Separate 12'!Print_Area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Papatsamon Chuntavee</cp:lastModifiedBy>
  <cp:revision/>
  <cp:lastPrinted>2025-08-10T10:05:33Z</cp:lastPrinted>
  <dcterms:created xsi:type="dcterms:W3CDTF">2009-05-01T04:26:10Z</dcterms:created>
  <dcterms:modified xsi:type="dcterms:W3CDTF">2025-08-14T10:38:06Z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ed8881d-4062-46d6-b0ca-1cc939420954_Enabled">
    <vt:lpwstr>true</vt:lpwstr>
  </property>
  <property fmtid="{D5CDD505-2E9C-101B-9397-08002B2CF9AE}" pid="3" name="MSIP_Label_4ed8881d-4062-46d6-b0ca-1cc939420954_SetDate">
    <vt:lpwstr>2022-03-05T09:11:21Z</vt:lpwstr>
  </property>
  <property fmtid="{D5CDD505-2E9C-101B-9397-08002B2CF9AE}" pid="4" name="MSIP_Label_4ed8881d-4062-46d6-b0ca-1cc939420954_Method">
    <vt:lpwstr>Privileged</vt:lpwstr>
  </property>
  <property fmtid="{D5CDD505-2E9C-101B-9397-08002B2CF9AE}" pid="5" name="MSIP_Label_4ed8881d-4062-46d6-b0ca-1cc939420954_Name">
    <vt:lpwstr>Public</vt:lpwstr>
  </property>
  <property fmtid="{D5CDD505-2E9C-101B-9397-08002B2CF9AE}" pid="6" name="MSIP_Label_4ed8881d-4062-46d6-b0ca-1cc939420954_SiteId">
    <vt:lpwstr>deff24bb-2089-4400-8c8e-f71e680378b2</vt:lpwstr>
  </property>
  <property fmtid="{D5CDD505-2E9C-101B-9397-08002B2CF9AE}" pid="7" name="MSIP_Label_4ed8881d-4062-46d6-b0ca-1cc939420954_ActionId">
    <vt:lpwstr>4fffbd6a-eb41-48e2-ab68-c4bb6e2f7743</vt:lpwstr>
  </property>
  <property fmtid="{D5CDD505-2E9C-101B-9397-08002B2CF9AE}" pid="8" name="MSIP_Label_4ed8881d-4062-46d6-b0ca-1cc939420954_ContentBits">
    <vt:lpwstr>0</vt:lpwstr>
  </property>
  <property fmtid="{D5CDD505-2E9C-101B-9397-08002B2CF9AE}" pid="9" name="MediaServiceImageTags">
    <vt:lpwstr/>
  </property>
  <property fmtid="{D5CDD505-2E9C-101B-9397-08002B2CF9AE}" pid="10" name="ContentTypeId">
    <vt:lpwstr>0x010100FC3C573FF70E394A86433F5E112C33AA</vt:lpwstr>
  </property>
</Properties>
</file>