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patsamon.c.FNSPLC\Desktop\FNS\FNS y_2024\q2.2024\'งบส่ง set_q2.2024\Eng\"/>
    </mc:Choice>
  </mc:AlternateContent>
  <bookViews>
    <workbookView xWindow="-28908" yWindow="-1956" windowWidth="29016" windowHeight="15696" tabRatio="827" firstSheet="1" activeTab="1"/>
  </bookViews>
  <sheets>
    <sheet name="      " sheetId="1" state="hidden" r:id="rId1"/>
    <sheet name="BS 3-5" sheetId="20" r:id="rId2"/>
    <sheet name="income 3 months 6-7" sheetId="4" r:id="rId3"/>
    <sheet name="income 6 months 8-9" sheetId="21" r:id="rId4"/>
    <sheet name="Consolidated 10" sheetId="13" r:id="rId5"/>
    <sheet name="Company 11" sheetId="14" r:id="rId6"/>
    <sheet name="CF 12-13" sheetId="18" r:id="rId7"/>
  </sheets>
  <definedNames>
    <definedName name="_GoBack" localSheetId="6">'CF 12-13'!#REF!</definedName>
    <definedName name="AS2DocOpenMode" hidden="1">"AS2DocumentEdit"</definedName>
    <definedName name="_xlnm.Print_Area" localSheetId="1">'BS 3-5'!$A$1:$J$107</definedName>
    <definedName name="_xlnm.Print_Area" localSheetId="6">'CF 12-13'!$A$1:$I$122</definedName>
    <definedName name="_xlnm.Print_Area" localSheetId="5">'Company 11'!$A$1:$M$33</definedName>
    <definedName name="_xlnm.Print_Area" localSheetId="4">'Consolidated 10'!$A$1:$Y$42</definedName>
    <definedName name="_xlnm.Print_Area" localSheetId="2">'income 3 months 6-7'!$A$1:$I$78</definedName>
    <definedName name="_xlnm.Print_Area" localSheetId="3">'income 6 months 8-9'!$A$1:$J$78</definedName>
    <definedName name="Z_71F08C2D_A392_4E43_8C71_7A0315E603E3_.wvu.PrintArea" localSheetId="4" hidden="1">'Consolidated 10'!$A$1:$Y$3</definedName>
  </definedNames>
  <calcPr calcId="191028"/>
  <customWorkbookViews>
    <customWorkbookView name="wiamwong - Personal View" guid="{A82D49EB-A25D-4520-9E5A-28478E33FF16}" mergeInterval="0" personalView="1" maximized="1" xWindow="1" yWindow="1" windowWidth="1280" windowHeight="804" tabRatio="693" activeSheetId="6"/>
    <customWorkbookView name="Nvanichabull - Personal View" guid="{777C3DCA-DB29-4D4A-B955-242E20546123}" mergeInterval="0" personalView="1" maximized="1" xWindow="1" yWindow="1" windowWidth="1280" windowHeight="783" tabRatio="693" activeSheetId="6" showComments="commIndAndComment"/>
    <customWorkbookView name="pyenpensuk - Personal View" guid="{BEF176AB-5F77-4CE8-B3EC-B5F59335502B}" mergeInterval="0" personalView="1" maximized="1" xWindow="1" yWindow="1" windowWidth="1280" windowHeight="783" tabRatio="693" activeSheetId="6" showComments="commIndAndComment"/>
    <customWorkbookView name="sguardsang - Personal View" guid="{023D5389-0C50-47D1-A88C-CC8DB0B04D83}" mergeInterval="0" personalView="1" maximized="1" xWindow="1" yWindow="1" windowWidth="1280" windowHeight="783" tabRatio="693" activeSheetId="6"/>
    <customWorkbookView name="Spakdeesaneha - Personal View" guid="{389C49A3-3074-4B57-9936-4A93891C35E1}" mergeInterval="0" personalView="1" maximized="1" xWindow="1" yWindow="1" windowWidth="1280" windowHeight="785" tabRatio="693" activeSheetId="6" showComments="commIndAndComment"/>
    <customWorkbookView name="Sriamporn Guardsang - Personal View" guid="{A4695C2D-4B51-4EDA-A343-D1C23B45E9CF}" mergeInterval="0" personalView="1" maximized="1" windowWidth="1148" windowHeight="654" tabRatio="849" activeSheetId="7"/>
    <customWorkbookView name="Prapai Pehnoon - Personal View" guid="{14F2CB60-0B6E-4A74-B9D9-FA75EECB80F8}" mergeInterval="0" personalView="1" maximized="1" windowWidth="1276" windowHeight="769" tabRatio="849" activeSheetId="7" showComments="commIndAndComment"/>
    <customWorkbookView name="Deloitte Touche Tohmatsu - Personal View" guid="{71F08C2D-A392-4E43-8C71-7A0315E603E3}" mergeInterval="0" personalView="1" maximized="1" windowWidth="1148" windowHeight="609" tabRatio="849" activeSheetId="2"/>
    <customWorkbookView name="Ampai  Suttiboriharnkul (Open)_x000a_ - Personal View" guid="{6D8DA1E2-E683-4EF8-8323-F59E6D53EF58}" mergeInterval="0" personalView="1" maximized="1" xWindow="1" yWindow="1" windowWidth="1024" windowHeight="548" tabRatio="693" activeSheetId="6" showComments="commIndAndComment"/>
    <customWorkbookView name="vsirichaipanich - Personal View" guid="{B1903EBB-F2B2-482F-8522-EFC6A62EFE29}" mergeInterval="0" personalView="1" maximized="1" xWindow="1" yWindow="1" windowWidth="1024" windowHeight="548" tabRatio="693" activeSheetId="6" showComments="commIndAndComment"/>
    <customWorkbookView name="prasert - Personal View" guid="{88D99024-9974-4C2C-AD31-DE47EDB57561}" mergeInterval="0" personalView="1" maximized="1" windowWidth="1020" windowHeight="569" tabRatio="693" activeSheetId="2"/>
    <customWorkbookView name="SomthawinCharatthany - Personal View" guid="{E2C5A292-1F08-4011-B7CD-B2C1CB9ECC1B}" mergeInterval="0" personalView="1" maximized="1" windowWidth="1020" windowHeight="578" tabRatio="693" activeSheetId="4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8" l="1"/>
  <c r="C77" i="4" l="1"/>
  <c r="G77" i="4"/>
  <c r="C75" i="4"/>
  <c r="C70" i="4"/>
  <c r="G70" i="4"/>
  <c r="C33" i="4"/>
  <c r="M12" i="14" l="1"/>
  <c r="M23" i="14"/>
  <c r="M14" i="14"/>
  <c r="Y27" i="13"/>
  <c r="Y26" i="13"/>
  <c r="Y25" i="13"/>
  <c r="Y20" i="13"/>
  <c r="Y16" i="13"/>
  <c r="Y41" i="13"/>
  <c r="D104" i="20"/>
  <c r="I44" i="13"/>
  <c r="G44" i="13"/>
  <c r="E44" i="13"/>
  <c r="C44" i="13"/>
  <c r="S41" i="13"/>
  <c r="W41" i="13"/>
  <c r="U41" i="13"/>
  <c r="Q41" i="13"/>
  <c r="O41" i="13"/>
  <c r="M41" i="13"/>
  <c r="K41" i="13"/>
  <c r="I41" i="13"/>
  <c r="G41" i="13"/>
  <c r="E41" i="13"/>
  <c r="C41" i="13"/>
  <c r="W27" i="13"/>
  <c r="U27" i="13"/>
  <c r="S27" i="13"/>
  <c r="Q27" i="13"/>
  <c r="O27" i="13"/>
  <c r="M27" i="13"/>
  <c r="K27" i="13"/>
  <c r="I27" i="13"/>
  <c r="G27" i="13"/>
  <c r="E27" i="13"/>
  <c r="C27" i="13"/>
  <c r="U26" i="13"/>
  <c r="C63" i="4"/>
  <c r="C20" i="4" l="1"/>
  <c r="E20" i="4"/>
  <c r="G20" i="4"/>
  <c r="I20" i="4"/>
  <c r="D102" i="20"/>
  <c r="D23" i="20"/>
  <c r="E101" i="18" l="1"/>
  <c r="U39" i="13" l="1"/>
  <c r="S21" i="13"/>
  <c r="C21" i="13"/>
  <c r="S17" i="13"/>
  <c r="S22" i="13" s="1"/>
  <c r="Q17" i="13"/>
  <c r="Q22" i="13" s="1"/>
  <c r="O17" i="13"/>
  <c r="O22" i="13" s="1"/>
  <c r="M17" i="13"/>
  <c r="M22" i="13" s="1"/>
  <c r="K17" i="13"/>
  <c r="K22" i="13" s="1"/>
  <c r="I17" i="13"/>
  <c r="I22" i="13" s="1"/>
  <c r="G17" i="13"/>
  <c r="G22" i="13" s="1"/>
  <c r="E17" i="13"/>
  <c r="E22" i="13" s="1"/>
  <c r="C17" i="13"/>
  <c r="C22" i="13" s="1"/>
  <c r="J33" i="21"/>
  <c r="F33" i="21"/>
  <c r="I33" i="4"/>
  <c r="E33" i="4"/>
  <c r="U22" i="13" l="1"/>
  <c r="E35" i="4"/>
  <c r="E40" i="4" s="1"/>
  <c r="H75" i="21"/>
  <c r="H70" i="21"/>
  <c r="J63" i="21"/>
  <c r="H63" i="21"/>
  <c r="F63" i="21"/>
  <c r="D63" i="21"/>
  <c r="J57" i="21"/>
  <c r="H57" i="21"/>
  <c r="F57" i="21"/>
  <c r="D57" i="21"/>
  <c r="H33" i="21"/>
  <c r="D33" i="21"/>
  <c r="J20" i="21"/>
  <c r="H20" i="21"/>
  <c r="F20" i="21"/>
  <c r="D20" i="21"/>
  <c r="I101" i="18"/>
  <c r="G101" i="18"/>
  <c r="C101" i="18"/>
  <c r="H64" i="21" l="1"/>
  <c r="D64" i="21"/>
  <c r="D35" i="21"/>
  <c r="D40" i="21" s="1"/>
  <c r="D42" i="21" s="1"/>
  <c r="J64" i="21"/>
  <c r="F64" i="21"/>
  <c r="H35" i="21"/>
  <c r="H40" i="21" s="1"/>
  <c r="H42" i="21" s="1"/>
  <c r="J35" i="21"/>
  <c r="J40" i="21" s="1"/>
  <c r="F35" i="21"/>
  <c r="F40" i="21" s="1"/>
  <c r="F42" i="21" s="1"/>
  <c r="F70" i="21" s="1"/>
  <c r="D70" i="21" l="1"/>
  <c r="C11" i="18"/>
  <c r="U38" i="13"/>
  <c r="D65" i="21"/>
  <c r="D75" i="21" s="1"/>
  <c r="F65" i="21"/>
  <c r="F75" i="21" s="1"/>
  <c r="I19" i="13"/>
  <c r="H65" i="21"/>
  <c r="I29" i="14"/>
  <c r="M29" i="14" s="1"/>
  <c r="J42" i="21"/>
  <c r="J68" i="21" s="1"/>
  <c r="J70" i="21" s="1"/>
  <c r="I17" i="14"/>
  <c r="U33" i="13"/>
  <c r="S33" i="13"/>
  <c r="Q33" i="13"/>
  <c r="O33" i="13"/>
  <c r="M33" i="13"/>
  <c r="K33" i="13"/>
  <c r="I33" i="13"/>
  <c r="G33" i="13"/>
  <c r="E33" i="13"/>
  <c r="C33" i="13"/>
  <c r="M40" i="13"/>
  <c r="W33" i="13"/>
  <c r="Y32" i="13"/>
  <c r="J65" i="21" l="1"/>
  <c r="J73" i="21" s="1"/>
  <c r="J75" i="21" s="1"/>
  <c r="Y33" i="13"/>
  <c r="G33" i="4"/>
  <c r="W40" i="13" l="1"/>
  <c r="F77" i="20"/>
  <c r="J77" i="20"/>
  <c r="F68" i="20"/>
  <c r="U20" i="13" l="1"/>
  <c r="F79" i="20"/>
  <c r="C83" i="18" l="1"/>
  <c r="J102" i="20" l="1"/>
  <c r="F102" i="20"/>
  <c r="Q40" i="13"/>
  <c r="Y35" i="13"/>
  <c r="D77" i="20"/>
  <c r="Y39" i="13" l="1"/>
  <c r="D68" i="20"/>
  <c r="H102" i="20"/>
  <c r="I63" i="4"/>
  <c r="G63" i="4"/>
  <c r="E63" i="4"/>
  <c r="I57" i="4" l="1"/>
  <c r="C57" i="4"/>
  <c r="E57" i="4"/>
  <c r="G57" i="4"/>
  <c r="J68" i="20" l="1"/>
  <c r="H77" i="20" l="1"/>
  <c r="C27" i="14" l="1"/>
  <c r="M26" i="14"/>
  <c r="E27" i="14"/>
  <c r="M25" i="14" l="1"/>
  <c r="W21" i="13" l="1"/>
  <c r="J104" i="20"/>
  <c r="H104" i="20"/>
  <c r="F104" i="20"/>
  <c r="F106" i="20" s="1"/>
  <c r="W35" i="13" l="1"/>
  <c r="U16" i="13" l="1"/>
  <c r="U14" i="13"/>
  <c r="Y14" i="13" s="1"/>
  <c r="W17" i="13"/>
  <c r="Y17" i="13" l="1"/>
  <c r="U17" i="13"/>
  <c r="W22" i="13"/>
  <c r="H39" i="20" l="1"/>
  <c r="D39" i="20"/>
  <c r="J39" i="20" l="1"/>
  <c r="F39" i="20" l="1"/>
  <c r="F23" i="20" l="1"/>
  <c r="O40" i="13" l="1"/>
  <c r="I83" i="18" l="1"/>
  <c r="E83" i="18"/>
  <c r="G83" i="18"/>
  <c r="M15" i="14" l="1"/>
  <c r="K27" i="14" l="1"/>
  <c r="I27" i="14"/>
  <c r="G27" i="14"/>
  <c r="K15" i="14"/>
  <c r="I15" i="14"/>
  <c r="G15" i="14"/>
  <c r="E15" i="14"/>
  <c r="C15" i="14"/>
  <c r="M27" i="14" l="1"/>
  <c r="J23" i="20" l="1"/>
  <c r="C31" i="14" l="1"/>
  <c r="C32" i="14" s="1"/>
  <c r="K19" i="14"/>
  <c r="K20" i="14" s="1"/>
  <c r="G19" i="14"/>
  <c r="G20" i="14" s="1"/>
  <c r="E19" i="14"/>
  <c r="E20" i="14" s="1"/>
  <c r="C19" i="14"/>
  <c r="C20" i="14" s="1"/>
  <c r="M18" i="14"/>
  <c r="H68" i="20" l="1"/>
  <c r="H23" i="20"/>
  <c r="K40" i="13" l="1"/>
  <c r="S40" i="13"/>
  <c r="E64" i="4" l="1"/>
  <c r="F41" i="20"/>
  <c r="J79" i="20" l="1"/>
  <c r="J106" i="20" s="1"/>
  <c r="I64" i="4"/>
  <c r="I35" i="4"/>
  <c r="J41" i="20"/>
  <c r="I40" i="4" l="1"/>
  <c r="I42" i="4" l="1"/>
  <c r="I68" i="4" s="1"/>
  <c r="E42" i="4"/>
  <c r="H79" i="20"/>
  <c r="H106" i="20" s="1"/>
  <c r="H41" i="20"/>
  <c r="D79" i="20"/>
  <c r="D41" i="20"/>
  <c r="E65" i="4" l="1"/>
  <c r="E75" i="4" s="1"/>
  <c r="I65" i="4"/>
  <c r="I70" i="4"/>
  <c r="I33" i="18"/>
  <c r="I55" i="18" s="1"/>
  <c r="I60" i="18" s="1"/>
  <c r="I104" i="18" s="1"/>
  <c r="I106" i="18" s="1"/>
  <c r="I108" i="18" s="1"/>
  <c r="E33" i="18"/>
  <c r="E55" i="18" s="1"/>
  <c r="E60" i="18" s="1"/>
  <c r="E104" i="18" s="1"/>
  <c r="E106" i="18" s="1"/>
  <c r="E108" i="18" s="1"/>
  <c r="I73" i="4" l="1"/>
  <c r="I75" i="4" s="1"/>
  <c r="M17" i="14"/>
  <c r="I19" i="14"/>
  <c r="I20" i="14" s="1"/>
  <c r="U19" i="13"/>
  <c r="Y19" i="13" s="1"/>
  <c r="G31" i="14"/>
  <c r="G32" i="14" s="1"/>
  <c r="E31" i="14"/>
  <c r="E32" i="14" s="1"/>
  <c r="M19" i="14" l="1"/>
  <c r="M20" i="14" s="1"/>
  <c r="U21" i="13"/>
  <c r="Y22" i="13"/>
  <c r="Y21" i="13"/>
  <c r="G40" i="13"/>
  <c r="E40" i="13"/>
  <c r="C40" i="13"/>
  <c r="C64" i="4" l="1"/>
  <c r="C35" i="4"/>
  <c r="C40" i="4" l="1"/>
  <c r="G35" i="4"/>
  <c r="G64" i="4"/>
  <c r="M30" i="14" l="1"/>
  <c r="K31" i="14"/>
  <c r="K32" i="14" s="1"/>
  <c r="C42" i="4"/>
  <c r="C65" i="4" s="1"/>
  <c r="G40" i="4"/>
  <c r="G42" i="4" l="1"/>
  <c r="C55" i="18"/>
  <c r="U40" i="13" l="1"/>
  <c r="I40" i="13"/>
  <c r="C60" i="18"/>
  <c r="C104" i="18" s="1"/>
  <c r="C106" i="18" s="1"/>
  <c r="C108" i="18" s="1"/>
  <c r="G65" i="4"/>
  <c r="G75" i="4" s="1"/>
  <c r="G33" i="18"/>
  <c r="G55" i="18" s="1"/>
  <c r="G60" i="18" s="1"/>
  <c r="G104" i="18" s="1"/>
  <c r="G106" i="18" s="1"/>
  <c r="G108" i="18" s="1"/>
  <c r="G120" i="18" s="1"/>
  <c r="C120" i="18" l="1"/>
  <c r="Y38" i="13"/>
  <c r="I31" i="14"/>
  <c r="Y40" i="13"/>
  <c r="I32" i="14" l="1"/>
  <c r="M31" i="14"/>
  <c r="D106" i="20"/>
  <c r="E70" i="4"/>
  <c r="M32" i="14" l="1"/>
</calcChain>
</file>

<file path=xl/sharedStrings.xml><?xml version="1.0" encoding="utf-8"?>
<sst xmlns="http://schemas.openxmlformats.org/spreadsheetml/2006/main" count="500" uniqueCount="267">
  <si>
    <t>FNS Holdings Public Company Limited and its Subsidiaries</t>
  </si>
  <si>
    <t>Statement of financial position</t>
  </si>
  <si>
    <t>Consolidated</t>
  </si>
  <si>
    <t>Separate</t>
  </si>
  <si>
    <t>financial statements</t>
  </si>
  <si>
    <t>30 June</t>
  </si>
  <si>
    <t>31 December</t>
  </si>
  <si>
    <t>Note</t>
  </si>
  <si>
    <t>Assets</t>
  </si>
  <si>
    <t>(Unaudited)</t>
  </si>
  <si>
    <t xml:space="preserve"> </t>
  </si>
  <si>
    <t>(in thousand Baht)</t>
  </si>
  <si>
    <t>Current assets</t>
  </si>
  <si>
    <t>Cash and cash equivalents</t>
  </si>
  <si>
    <t>Service income receivables from related parties</t>
  </si>
  <si>
    <t>Trade and other current receivables</t>
  </si>
  <si>
    <t>Contract assets - current</t>
  </si>
  <si>
    <t>Current portion of lease receivables</t>
  </si>
  <si>
    <t>Short-term loans to related parties</t>
  </si>
  <si>
    <t>Short-term loans to other parties</t>
  </si>
  <si>
    <t>Real estate development for sale</t>
  </si>
  <si>
    <t>Inventories</t>
  </si>
  <si>
    <t>Other current financial assets</t>
  </si>
  <si>
    <t>Deposits from investment agreement</t>
  </si>
  <si>
    <t>Other current assets</t>
  </si>
  <si>
    <t>Total current assets</t>
  </si>
  <si>
    <t>Non-current assets</t>
  </si>
  <si>
    <t>Deposits pledged as collateral</t>
  </si>
  <si>
    <t>Other non-current financial assets</t>
  </si>
  <si>
    <t>Investment in subsidiaries</t>
  </si>
  <si>
    <t>Investment in associates and joint venture</t>
  </si>
  <si>
    <t>Lease receivables</t>
  </si>
  <si>
    <t>Land held for development</t>
  </si>
  <si>
    <t>Investment properties</t>
  </si>
  <si>
    <t>Property, plant and equipment</t>
  </si>
  <si>
    <t>Goodwill</t>
  </si>
  <si>
    <t>Other intangible assets other than goodwill</t>
  </si>
  <si>
    <t>Deferred tax assets</t>
  </si>
  <si>
    <t>Deposits</t>
  </si>
  <si>
    <t xml:space="preserve">Other non-current assets </t>
  </si>
  <si>
    <t>Total non-current assets</t>
  </si>
  <si>
    <t>Total assets</t>
  </si>
  <si>
    <t>Liabilities and equity</t>
  </si>
  <si>
    <t>Current liabilities</t>
  </si>
  <si>
    <t>Short-term borrowings from financial institutions</t>
  </si>
  <si>
    <t>Trade and other current payables</t>
  </si>
  <si>
    <t>Current portion of long-term borrowings from financial institutions</t>
  </si>
  <si>
    <t>Current portion of long-term borrowings from other parties</t>
  </si>
  <si>
    <t>Current portion of long-term debentures</t>
  </si>
  <si>
    <t>Current portion of lease liabilities</t>
  </si>
  <si>
    <t>Short-term borrowings from other parties</t>
  </si>
  <si>
    <t>Advance from related parties</t>
  </si>
  <si>
    <t>Corporate income tax payable</t>
  </si>
  <si>
    <t>Deposits and advances from customers</t>
  </si>
  <si>
    <t xml:space="preserve">Current portion of payables from a transfer of right agreement </t>
  </si>
  <si>
    <t xml:space="preserve">   to receive cash inflow  </t>
  </si>
  <si>
    <t>Current portion of provisions for guarantee of lease agreement</t>
  </si>
  <si>
    <t>Other current liabilities</t>
  </si>
  <si>
    <t>Total current liabilities</t>
  </si>
  <si>
    <t>Non-current liabilities</t>
  </si>
  <si>
    <t>Non-current payables</t>
  </si>
  <si>
    <t>Long-term borrowings from financial institutions</t>
  </si>
  <si>
    <t>Long-term debentures</t>
  </si>
  <si>
    <t>Lease liabilities</t>
  </si>
  <si>
    <t>Non-current provisions for employee benefits</t>
  </si>
  <si>
    <t>Other non-current liabilities</t>
  </si>
  <si>
    <t>Total non-current liabilities</t>
  </si>
  <si>
    <t>Total liabilities</t>
  </si>
  <si>
    <t>Equity</t>
  </si>
  <si>
    <t xml:space="preserve">Share capital </t>
  </si>
  <si>
    <t xml:space="preserve">   Authorised share capital</t>
  </si>
  <si>
    <t xml:space="preserve">    (691,710,880 ordinary shares, par value at Baht 5 per share)</t>
  </si>
  <si>
    <t xml:space="preserve">   Issued and paid-up share capital</t>
  </si>
  <si>
    <t xml:space="preserve">    (500,651,065 ordinary shares, par value at Baht 5 per share)</t>
  </si>
  <si>
    <t>Share premium on ordinary shares</t>
  </si>
  <si>
    <t>Retained earnings</t>
  </si>
  <si>
    <t xml:space="preserve">   Appropriated </t>
  </si>
  <si>
    <t xml:space="preserve">      Legal reserve</t>
  </si>
  <si>
    <t xml:space="preserve">   Unappropriated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</si>
  <si>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</si>
  <si>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</si>
  <si>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</si>
  <si>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</si>
  <si>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</si>
  <si>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</si>
  <si>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>financial statemetns</t>
  </si>
  <si>
    <t>Three-month period ended</t>
  </si>
  <si>
    <t>Income</t>
  </si>
  <si>
    <t>Revenue from sale of real estate</t>
  </si>
  <si>
    <t>Revenue from rental and rendering of services</t>
  </si>
  <si>
    <t>Revenue from management of real estate</t>
  </si>
  <si>
    <t>Revenue from health and wellness</t>
  </si>
  <si>
    <t>Net gain on investments measured at fair value through profit or loss</t>
  </si>
  <si>
    <t>Other income</t>
  </si>
  <si>
    <t>Total income</t>
  </si>
  <si>
    <t>Expenses</t>
  </si>
  <si>
    <t>Cost of sale of real estate</t>
  </si>
  <si>
    <t>Cost of rental and rendering of services</t>
  </si>
  <si>
    <t>Cost of management of real estate</t>
  </si>
  <si>
    <t>Cost of health and wellness</t>
  </si>
  <si>
    <t>Distribution costs</t>
  </si>
  <si>
    <t>Servicing and administrative expenses</t>
  </si>
  <si>
    <t>Other expenses</t>
  </si>
  <si>
    <t>Net loss on investments measured at fair value through profit or loss</t>
  </si>
  <si>
    <t>Loss on exchange rate</t>
  </si>
  <si>
    <t>Total expenses</t>
  </si>
  <si>
    <t xml:space="preserve">(Loss) profit from operating activities </t>
  </si>
  <si>
    <t>Finance costs</t>
  </si>
  <si>
    <t>Impairment loss on investment</t>
  </si>
  <si>
    <t>Share of profit of associates and joint venture accounted for</t>
  </si>
  <si>
    <t>using equity method</t>
  </si>
  <si>
    <t>Gain on disposal of building and equipment</t>
  </si>
  <si>
    <t xml:space="preserve">(Loss) profit before income tax expense </t>
  </si>
  <si>
    <t>Tax expense</t>
  </si>
  <si>
    <t>(Loss) profit for the period</t>
  </si>
  <si>
    <t>Other comprehensive income</t>
  </si>
  <si>
    <t>Items that will be reclassified subsequently to profit or loss</t>
  </si>
  <si>
    <t>Gain (loss) on measurement of financial assets</t>
  </si>
  <si>
    <t>Exchange differences on translating financial statements</t>
  </si>
  <si>
    <t>Total items that will be reclassified subsequently to profit or loss</t>
  </si>
  <si>
    <t>Items that will not be reclassified subsequently to profit or loss</t>
  </si>
  <si>
    <t>Share of other comprehensive income of associates and joint venture</t>
  </si>
  <si>
    <t>accounted for using equity method</t>
  </si>
  <si>
    <t>Total items that will not be reclassified subsequently to profit or loss</t>
  </si>
  <si>
    <t>Other comprehensive income for the period, net of tax</t>
  </si>
  <si>
    <t>Total comprehensive income for the period</t>
  </si>
  <si>
    <t xml:space="preserve">   Owners of the parent</t>
  </si>
  <si>
    <t xml:space="preserve">   Non-controlling interests</t>
  </si>
  <si>
    <t>Total comprehensive income attributable to:</t>
  </si>
  <si>
    <t>Six-month period ended</t>
  </si>
  <si>
    <t>Statement of changes in equity (Unaudited)</t>
  </si>
  <si>
    <t>Consolidated financial statements</t>
  </si>
  <si>
    <t xml:space="preserve">Share of other </t>
  </si>
  <si>
    <t>comprehensive</t>
  </si>
  <si>
    <t>income of associates</t>
  </si>
  <si>
    <t>Issued and</t>
  </si>
  <si>
    <t xml:space="preserve">Gain on dilution </t>
  </si>
  <si>
    <t xml:space="preserve">Exchange differences </t>
  </si>
  <si>
    <t>and joint venture</t>
  </si>
  <si>
    <t>Actuarial loss</t>
  </si>
  <si>
    <t>attributable to</t>
  </si>
  <si>
    <t>Non-</t>
  </si>
  <si>
    <t>paid-up</t>
  </si>
  <si>
    <t>Share premium</t>
  </si>
  <si>
    <t>of investment</t>
  </si>
  <si>
    <t xml:space="preserve">on translating </t>
  </si>
  <si>
    <t>accounted for using</t>
  </si>
  <si>
    <t>on defined</t>
  </si>
  <si>
    <t>owners of</t>
  </si>
  <si>
    <t>controlling</t>
  </si>
  <si>
    <t>Total</t>
  </si>
  <si>
    <t>share capital</t>
  </si>
  <si>
    <t xml:space="preserve">on ordinary shares </t>
  </si>
  <si>
    <t>Legal reserve</t>
  </si>
  <si>
    <t>Unappropriated</t>
  </si>
  <si>
    <t>in an associate</t>
  </si>
  <si>
    <t>equity method</t>
  </si>
  <si>
    <t xml:space="preserve"> benefit plan</t>
  </si>
  <si>
    <t>the parent</t>
  </si>
  <si>
    <t>interests</t>
  </si>
  <si>
    <t>equity</t>
  </si>
  <si>
    <t>Six-month period ended 30 June 2023</t>
  </si>
  <si>
    <t>Balance at 1 January 2023</t>
  </si>
  <si>
    <t>Transactions with owners, recorded directly in equity</t>
  </si>
  <si>
    <t xml:space="preserve">    Dividends</t>
  </si>
  <si>
    <t>Total transactions with owners, recorded directly in equity</t>
  </si>
  <si>
    <t>Comprehensive income for the period</t>
  </si>
  <si>
    <t xml:space="preserve">   Profit for the period</t>
  </si>
  <si>
    <t xml:space="preserve">   Other comprehensive income</t>
  </si>
  <si>
    <t>Balance at 30 June 2023</t>
  </si>
  <si>
    <t>Six-month period ended 30 June 2024</t>
  </si>
  <si>
    <t>Balance at 1 January 2024</t>
  </si>
  <si>
    <t xml:space="preserve">   Changes in ownership interests in subsidiaries</t>
  </si>
  <si>
    <t xml:space="preserve">   Acquisition of non-controlling interests</t>
  </si>
  <si>
    <t xml:space="preserve">       without a change in control</t>
  </si>
  <si>
    <t xml:space="preserve">   Total changes in ownership interests in subsidiaries</t>
  </si>
  <si>
    <t xml:space="preserve">Total transactions with owners, </t>
  </si>
  <si>
    <t xml:space="preserve">   recorded directly in equity</t>
  </si>
  <si>
    <t xml:space="preserve">   Loss for the period</t>
  </si>
  <si>
    <t>Balance at 30 June 2024</t>
  </si>
  <si>
    <t>Separate financial statements</t>
  </si>
  <si>
    <t xml:space="preserve">    Issue of new shares</t>
  </si>
  <si>
    <t>Statement of cash flows (Unaudited)</t>
  </si>
  <si>
    <t>Cash flows from operating activities</t>
  </si>
  <si>
    <t>Depreciation and amortisation</t>
  </si>
  <si>
    <t>Amortisation of discounts on investment in debt instruments</t>
  </si>
  <si>
    <t>Net loss (gain) on investments measured at fair value through profit or loss</t>
  </si>
  <si>
    <t>Loss (gain) on write-off of right-of-use assets</t>
  </si>
  <si>
    <t>Loss on write-off of intangible assets</t>
  </si>
  <si>
    <t>Downstream transaction of associate and joint venture</t>
  </si>
  <si>
    <t>Other expense</t>
  </si>
  <si>
    <t>Dividend income</t>
  </si>
  <si>
    <t>Interest income</t>
  </si>
  <si>
    <t>Changes in operating assets and liabilities</t>
  </si>
  <si>
    <t>Short-term loans to others</t>
  </si>
  <si>
    <t>Financial assets</t>
  </si>
  <si>
    <t>Other non-current assets</t>
  </si>
  <si>
    <t>Deposits and advances received from customers</t>
  </si>
  <si>
    <t>Interest received</t>
  </si>
  <si>
    <t>Interest paid</t>
  </si>
  <si>
    <t>Income tax received</t>
  </si>
  <si>
    <t>Taxes paid</t>
  </si>
  <si>
    <t>Cash flows from investing activities</t>
  </si>
  <si>
    <t>Proceeds from disposal of investment in other non-current financial assets</t>
  </si>
  <si>
    <t>Acquisition of investment in other non-current financial assets</t>
  </si>
  <si>
    <t>Increase in deposits pledged as collateral</t>
  </si>
  <si>
    <t>Acquisition of investment in associates</t>
  </si>
  <si>
    <t>Acquisition of investment properties</t>
  </si>
  <si>
    <t>Proceeds from disposal of building and equipment</t>
  </si>
  <si>
    <t>Acquisition of equipment and intangible assets</t>
  </si>
  <si>
    <t>Dividend received</t>
  </si>
  <si>
    <t>Cash flows from financing activities</t>
  </si>
  <si>
    <t>Acquisition of non-controlling interests without a change in control</t>
  </si>
  <si>
    <t>Proceeds from short-term borrowings from financial institutions</t>
  </si>
  <si>
    <t>Repayment of long-term borrowings from financial institutions</t>
  </si>
  <si>
    <t>Proceeds from long-term borrowings from financial institutions</t>
  </si>
  <si>
    <t>Repayment of short-term borrowings from related parties</t>
  </si>
  <si>
    <t>Proceeds from advance from related parties</t>
  </si>
  <si>
    <t>Proceeds from long-term debentures</t>
  </si>
  <si>
    <t>Repayment of long-term debentures</t>
  </si>
  <si>
    <t>Payment of lease liabilities</t>
  </si>
  <si>
    <t>Dividend paid</t>
  </si>
  <si>
    <t xml:space="preserve">Cash and cash equivalents at 1 January  </t>
  </si>
  <si>
    <t xml:space="preserve">Cash and cash equivalents at 30 June </t>
  </si>
  <si>
    <t>Gain on bargain purchase</t>
  </si>
  <si>
    <t>Gain on disposal on investment in associate</t>
  </si>
  <si>
    <t>Proceeds from disposal of investment in associates</t>
  </si>
  <si>
    <t>(Restated)</t>
  </si>
  <si>
    <r>
      <t xml:space="preserve">Basic (loss) earnings per share </t>
    </r>
    <r>
      <rPr>
        <b/>
        <i/>
        <sz val="11"/>
        <color rgb="FF000000"/>
        <rFont val="Times New Roman"/>
        <family val="1"/>
      </rPr>
      <t>(in Baht)</t>
    </r>
  </si>
  <si>
    <t>Adjustments to reconcile (loss) profit to cash receipts (payments)</t>
  </si>
  <si>
    <t>Non-cash transactions</t>
  </si>
  <si>
    <t>Short-term borrowings from related parties</t>
  </si>
  <si>
    <t>3, 11</t>
  </si>
  <si>
    <t>Gain on investments in equity instruments designated at FVOCI</t>
  </si>
  <si>
    <t>Balance at 1 January 2024 - restated</t>
  </si>
  <si>
    <t>Impact of fair value adjustments on business acquisitions</t>
  </si>
  <si>
    <t>Fair value</t>
  </si>
  <si>
    <t>reserve</t>
  </si>
  <si>
    <t>Loss (gain) on disposal of building and equipment</t>
  </si>
  <si>
    <t>Loss on disposal of financial assets</t>
  </si>
  <si>
    <t>Increase in investment from business combination under common control</t>
  </si>
  <si>
    <t>Decrease in investment from business combination under common control</t>
  </si>
  <si>
    <t>Deposit under investment purchase contract</t>
  </si>
  <si>
    <t>Proceeds from short-term borrowings and advance from related parties</t>
  </si>
  <si>
    <t>Proceeds from short-term borrowings from others</t>
  </si>
  <si>
    <t>Repayment of short-term borrowings from others</t>
  </si>
  <si>
    <t>13</t>
  </si>
  <si>
    <t>(Loss) profit attributable to:</t>
  </si>
  <si>
    <t>Revenue from related parties</t>
  </si>
  <si>
    <t xml:space="preserve">   using equity method</t>
  </si>
  <si>
    <t>Net cash used in operations</t>
  </si>
  <si>
    <t xml:space="preserve">Net cash used in operating activities </t>
  </si>
  <si>
    <t xml:space="preserve">   before effect of exchange rate changes</t>
  </si>
  <si>
    <t>Other components of</t>
  </si>
  <si>
    <t>Revenue from investment</t>
  </si>
  <si>
    <t>Provisions for guarantee of lease agreement</t>
  </si>
  <si>
    <t>Proceed from return in capital reduction of associate</t>
  </si>
  <si>
    <t>Proceeds from payables from a transfer of right agreement to receive cash inflow</t>
  </si>
  <si>
    <t>Repayment of payables from a transfer of right agreement to receive cash inflow</t>
  </si>
  <si>
    <t>Acquisitions of property, plant and equipment for which payments have not yet been made</t>
  </si>
  <si>
    <t>Acquisitions of intangible assets for which payments have not yet been made</t>
  </si>
  <si>
    <t>Acquisitions of investment properties for which payments have not yet been made</t>
  </si>
  <si>
    <t>Disposal of investment in associate by receiving promissory notes</t>
  </si>
  <si>
    <t xml:space="preserve">Net cash (used in) from investing activities  </t>
  </si>
  <si>
    <t xml:space="preserve">Net cash from (used in) financing activities  </t>
  </si>
  <si>
    <t xml:space="preserve">Net (decrease) increasein cash and cash equivalents </t>
  </si>
  <si>
    <t>Net (decrease) increase in cash and cash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</si>
</sst>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#,##0.00\ ;\(#,##0.00\)"/>
    <numFmt numFmtId="166" formatCode="#,##0;\(#,##0\)"/>
    <numFmt numFmtId="167" formatCode="\$#,##0.00;\(\$#,##0.00\)"/>
    <numFmt numFmtId="168" formatCode="\$#,##0;\(\$#,##0\)"/>
    <numFmt numFmtId="169" formatCode="\-"/>
    <numFmt numFmtId="170" formatCode="_(* #,##0_);_(* \(#,##0\);_(* &quot;-&quot;??_);_(@_)"/>
    <numFmt numFmtId="171" formatCode="_(* #,##0_);_(* \(#,##0\);_(* &quot;-&quot;????_);_(@_)"/>
    <numFmt numFmtId="172" formatCode="_(* #,##0_);_(* \(#,##0\);_(* &quot;-&quot;?????_);_(@_)"/>
    <numFmt numFmtId="173" formatCode="* #,##0_);* \(#,##0\);&quot;-&quot;??_);@"/>
    <numFmt numFmtId="174" formatCode="_ * #,##0.00_ ;_ * \-#,##0.00_ ;_ * &quot;-&quot;??_ ;_ @_ "/>
    <numFmt numFmtId="175" formatCode="* \(#,##0\);* #,##0_);&quot;-&quot;??_);@"/>
    <numFmt numFmtId="176" formatCode="_(* #,##0_);_(* \(#,##0\);_(* &quot;-&quot;???_);_(@_)"/>
    <numFmt numFmtId="177" formatCode="0.00_)"/>
    <numFmt numFmtId="178" formatCode="0%_);\(0%\)"/>
    <numFmt numFmtId="179" formatCode="#,##0\ ;\(#,##0\)"/>
  </numFmts>
  <fonts count="70">
    <font>
      <sz val="14"/>
      <name val="Angsana New"/>
      <family val="1"/>
      <charset val="222"/>
    </font>
    <font>
      <sz val="11"/>
      <color theme="1"/>
      <name val="Calibri"/>
      <family val="2"/>
      <scheme val="minor"/>
    </font>
    <font>
      <sz val="10"/>
      <name val="ApFont"/>
    </font>
    <font>
      <sz val="10"/>
      <name val="Times New Roman"/>
      <family val="1"/>
    </font>
    <font>
      <sz val="14"/>
      <name val="Cordia New"/>
      <family val="2"/>
    </font>
    <font>
      <sz val="14"/>
      <name val="AngsanaUPC"/>
      <family val="1"/>
    </font>
    <font>
      <sz val="10"/>
      <name val="Arial"/>
      <family val="2"/>
    </font>
    <font>
      <sz val="14"/>
      <name val="Angsana New"/>
      <family val="1"/>
      <charset val="222"/>
    </font>
    <font>
      <b/>
      <sz val="10"/>
      <name val="Times New Roman"/>
      <family val="1"/>
    </font>
    <font>
      <sz val="8"/>
      <name val="Times New Roman"/>
      <family val="1"/>
    </font>
    <font>
      <sz val="14"/>
      <name val="AngsanaUPC"/>
      <family val="1"/>
    </font>
    <font>
      <sz val="7"/>
      <name val="Small Fonts"/>
      <family val="2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ngsana New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u/>
      <sz val="11"/>
      <name val="Times New Roman"/>
      <family val="1"/>
    </font>
    <font>
      <i/>
      <sz val="10"/>
      <name val="Times New Roman"/>
      <family val="1"/>
    </font>
    <font>
      <i/>
      <sz val="8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4"/>
      <name val="AngsanaUPC"/>
      <family val="1"/>
      <charset val="22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2"/>
      <name val="Tms Rmn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i/>
      <sz val="16"/>
      <name val="Helv"/>
      <charset val="22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sz val="18"/>
      <color indexed="62"/>
      <name val="Cambria"/>
      <family val="2"/>
    </font>
    <font>
      <b/>
      <sz val="24"/>
      <name val="AngsanaUPC"/>
      <family val="1"/>
      <charset val="222"/>
    </font>
    <font>
      <u/>
      <sz val="14"/>
      <color indexed="12"/>
      <name val="CordiaUPC"/>
      <family val="2"/>
      <charset val="222"/>
    </font>
    <font>
      <u/>
      <sz val="14"/>
      <color indexed="36"/>
      <name val="CordiaUPC"/>
      <family val="2"/>
      <charset val="222"/>
    </font>
    <font>
      <sz val="12"/>
      <name val="นูลมรผ"/>
    </font>
    <font>
      <sz val="14"/>
      <name val="CordiaUPC"/>
      <family val="2"/>
      <charset val="222"/>
    </font>
    <font>
      <b/>
      <sz val="16"/>
      <name val="AngsanaUPC"/>
      <family val="1"/>
      <charset val="22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i/>
      <sz val="14"/>
      <name val="Times New Roman"/>
      <family val="1"/>
    </font>
    <font>
      <b/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  <font>
      <i/>
      <sz val="15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220">
    <xf numFmtId="0" fontId="0" fillId="0" borderId="0"/>
    <xf numFmtId="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74" fontId="3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166" fontId="3" fillId="0" borderId="0"/>
    <xf numFmtId="175" fontId="3" fillId="0" borderId="0" applyFill="0" applyBorder="0" applyProtection="0"/>
    <xf numFmtId="175" fontId="3" fillId="0" borderId="1" applyFill="0" applyProtection="0"/>
    <xf numFmtId="175" fontId="3" fillId="0" borderId="2" applyFill="0" applyProtection="0"/>
    <xf numFmtId="167" fontId="3" fillId="0" borderId="0"/>
    <xf numFmtId="173" fontId="3" fillId="0" borderId="0" applyFill="0" applyBorder="0" applyProtection="0"/>
    <xf numFmtId="173" fontId="3" fillId="0" borderId="1" applyFill="0" applyProtection="0"/>
    <xf numFmtId="173" fontId="3" fillId="0" borderId="2" applyFill="0" applyProtection="0"/>
    <xf numFmtId="168" fontId="3" fillId="0" borderId="0"/>
    <xf numFmtId="37" fontId="11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0" fontId="4" fillId="0" borderId="0"/>
    <xf numFmtId="4" fontId="2" fillId="0" borderId="0" applyFont="0" applyFill="0" applyBorder="0" applyAlignment="0" applyProtection="0"/>
    <xf numFmtId="0" fontId="6" fillId="0" borderId="0"/>
    <xf numFmtId="174" fontId="3" fillId="0" borderId="0" applyFont="0" applyFill="0" applyBorder="0" applyAlignment="0" applyProtection="0"/>
    <xf numFmtId="4" fontId="2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33" fillId="4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7" borderId="0" applyNumberFormat="0" applyBorder="0" applyAlignment="0" applyProtection="0"/>
    <xf numFmtId="0" fontId="33" fillId="5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9" borderId="0" applyNumberFormat="0" applyBorder="0" applyAlignment="0" applyProtection="0"/>
    <xf numFmtId="0" fontId="34" fillId="7" borderId="0" applyNumberFormat="0" applyBorder="0" applyAlignment="0" applyProtection="0"/>
    <xf numFmtId="0" fontId="34" fillId="4" borderId="0" applyNumberFormat="0" applyBorder="0" applyAlignment="0" applyProtection="0"/>
    <xf numFmtId="9" fontId="35" fillId="0" borderId="0"/>
    <xf numFmtId="0" fontId="34" fillId="12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6" fillId="16" borderId="0" applyNumberFormat="0" applyBorder="0" applyAlignment="0" applyProtection="0"/>
    <xf numFmtId="0" fontId="37" fillId="17" borderId="10" applyNumberFormat="0" applyAlignment="0" applyProtection="0"/>
    <xf numFmtId="0" fontId="38" fillId="18" borderId="11" applyNumberFormat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38" fontId="42" fillId="19" borderId="0" applyNumberFormat="0" applyBorder="0" applyAlignment="0" applyProtection="0"/>
    <xf numFmtId="0" fontId="43" fillId="0" borderId="12" applyNumberFormat="0" applyAlignment="0" applyProtection="0">
      <alignment horizontal="left" vertical="center"/>
    </xf>
    <xf numFmtId="0" fontId="43" fillId="0" borderId="4">
      <alignment horizontal="left" vertical="center"/>
    </xf>
    <xf numFmtId="14" fontId="30" fillId="20" borderId="13">
      <alignment horizontal="center" vertical="center" wrapText="1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4" fontId="30" fillId="20" borderId="13">
      <alignment horizontal="center" vertical="center" wrapText="1"/>
    </xf>
    <xf numFmtId="10" fontId="42" fillId="21" borderId="9" applyNumberFormat="0" applyBorder="0" applyAlignment="0" applyProtection="0"/>
    <xf numFmtId="0" fontId="47" fillId="8" borderId="10" applyNumberFormat="0" applyAlignment="0" applyProtection="0"/>
    <xf numFmtId="0" fontId="47" fillId="8" borderId="10" applyNumberFormat="0" applyAlignment="0" applyProtection="0"/>
    <xf numFmtId="0" fontId="47" fillId="8" borderId="10" applyNumberFormat="0" applyAlignment="0" applyProtection="0"/>
    <xf numFmtId="0" fontId="48" fillId="0" borderId="17" applyNumberFormat="0" applyFill="0" applyAlignment="0" applyProtection="0"/>
    <xf numFmtId="0" fontId="49" fillId="8" borderId="0" applyNumberFormat="0" applyBorder="0" applyAlignment="0" applyProtection="0"/>
    <xf numFmtId="177" fontId="5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6" fillId="5" borderId="18" applyNumberFormat="0" applyFont="0" applyAlignment="0" applyProtection="0"/>
    <xf numFmtId="0" fontId="51" fillId="17" borderId="19" applyNumberFormat="0" applyAlignment="0" applyProtection="0"/>
    <xf numFmtId="40" fontId="52" fillId="22" borderId="0">
      <alignment horizontal="right"/>
    </xf>
    <xf numFmtId="178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" fontId="6" fillId="0" borderId="8" applyNumberFormat="0" applyFill="0" applyAlignment="0" applyProtection="0">
      <alignment horizontal="center" vertical="center"/>
    </xf>
    <xf numFmtId="1" fontId="6" fillId="0" borderId="8" applyNumberFormat="0" applyFill="0" applyAlignment="0" applyProtection="0">
      <alignment horizontal="center" vertical="center"/>
    </xf>
    <xf numFmtId="1" fontId="6" fillId="0" borderId="8" applyNumberFormat="0" applyFill="0" applyAlignment="0" applyProtection="0">
      <alignment horizontal="center" vertical="center"/>
    </xf>
    <xf numFmtId="0" fontId="32" fillId="0" borderId="0" applyFill="0" applyBorder="0" applyProtection="0">
      <alignment horizontal="left" vertical="top"/>
    </xf>
    <xf numFmtId="0" fontId="53" fillId="0" borderId="0" applyNumberFormat="0" applyFill="0" applyBorder="0" applyAlignment="0" applyProtection="0"/>
    <xf numFmtId="3" fontId="54" fillId="0" borderId="20">
      <alignment horizontal="center"/>
    </xf>
    <xf numFmtId="0" fontId="48" fillId="0" borderId="0" applyNumberFormat="0" applyFill="0" applyBorder="0" applyAlignment="0" applyProtection="0"/>
    <xf numFmtId="43" fontId="4" fillId="0" borderId="0" applyFon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9" fontId="57" fillId="0" borderId="0" applyFont="0" applyFill="0" applyBorder="0" applyAlignment="0" applyProtection="0"/>
    <xf numFmtId="0" fontId="58" fillId="0" borderId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/>
    <xf numFmtId="0" fontId="5" fillId="0" borderId="0"/>
    <xf numFmtId="0" fontId="5" fillId="0" borderId="0"/>
    <xf numFmtId="0" fontId="6" fillId="0" borderId="0"/>
    <xf numFmtId="37" fontId="6" fillId="0" borderId="0"/>
    <xf numFmtId="1" fontId="59" fillId="0" borderId="0" applyFill="0" applyBorder="0" applyProtection="0">
      <alignment horizontal="center"/>
    </xf>
    <xf numFmtId="4" fontId="60" fillId="8" borderId="21" applyNumberFormat="0" applyProtection="0">
      <alignment vertical="center"/>
    </xf>
    <xf numFmtId="4" fontId="61" fillId="2" borderId="21" applyNumberFormat="0" applyProtection="0">
      <alignment vertical="center"/>
    </xf>
    <xf numFmtId="4" fontId="60" fillId="2" borderId="21" applyNumberFormat="0" applyProtection="0">
      <alignment horizontal="left" vertical="center" indent="1"/>
    </xf>
    <xf numFmtId="0" fontId="60" fillId="2" borderId="21" applyNumberFormat="0" applyProtection="0">
      <alignment horizontal="left" vertical="top" indent="1"/>
    </xf>
    <xf numFmtId="4" fontId="60" fillId="23" borderId="0" applyNumberFormat="0" applyProtection="0">
      <alignment horizontal="left" vertical="center" indent="1"/>
    </xf>
    <xf numFmtId="4" fontId="62" fillId="9" borderId="21" applyNumberFormat="0" applyProtection="0">
      <alignment horizontal="right" vertical="center"/>
    </xf>
    <xf numFmtId="4" fontId="62" fillId="4" borderId="21" applyNumberFormat="0" applyProtection="0">
      <alignment horizontal="right" vertical="center"/>
    </xf>
    <xf numFmtId="4" fontId="62" fillId="15" borderId="21" applyNumberFormat="0" applyProtection="0">
      <alignment horizontal="right" vertical="center"/>
    </xf>
    <xf numFmtId="4" fontId="62" fillId="11" borderId="21" applyNumberFormat="0" applyProtection="0">
      <alignment horizontal="right" vertical="center"/>
    </xf>
    <xf numFmtId="4" fontId="62" fillId="24" borderId="21" applyNumberFormat="0" applyProtection="0">
      <alignment horizontal="right" vertical="center"/>
    </xf>
    <xf numFmtId="4" fontId="62" fillId="10" borderId="21" applyNumberFormat="0" applyProtection="0">
      <alignment horizontal="right" vertical="center"/>
    </xf>
    <xf numFmtId="4" fontId="62" fillId="25" borderId="21" applyNumberFormat="0" applyProtection="0">
      <alignment horizontal="right" vertical="center"/>
    </xf>
    <xf numFmtId="4" fontId="62" fillId="26" borderId="21" applyNumberFormat="0" applyProtection="0">
      <alignment horizontal="right" vertical="center"/>
    </xf>
    <xf numFmtId="4" fontId="62" fillId="27" borderId="21" applyNumberFormat="0" applyProtection="0">
      <alignment horizontal="right" vertical="center"/>
    </xf>
    <xf numFmtId="4" fontId="60" fillId="28" borderId="22" applyNumberFormat="0" applyProtection="0">
      <alignment horizontal="left" vertical="center" indent="1"/>
    </xf>
    <xf numFmtId="4" fontId="62" fillId="29" borderId="0" applyNumberFormat="0" applyProtection="0">
      <alignment horizontal="left" vertical="center" indent="1"/>
    </xf>
    <xf numFmtId="4" fontId="63" fillId="30" borderId="0" applyNumberFormat="0" applyProtection="0">
      <alignment horizontal="left" vertical="center" indent="1"/>
    </xf>
    <xf numFmtId="4" fontId="62" fillId="31" borderId="21" applyNumberFormat="0" applyProtection="0">
      <alignment horizontal="right" vertical="center"/>
    </xf>
    <xf numFmtId="4" fontId="62" fillId="29" borderId="0" applyNumberFormat="0" applyProtection="0">
      <alignment horizontal="left" vertical="center" indent="1"/>
    </xf>
    <xf numFmtId="4" fontId="62" fillId="23" borderId="0" applyNumberFormat="0" applyProtection="0">
      <alignment horizontal="left" vertical="center" indent="1"/>
    </xf>
    <xf numFmtId="0" fontId="6" fillId="30" borderId="21" applyNumberFormat="0" applyProtection="0">
      <alignment horizontal="left" vertical="center" indent="1"/>
    </xf>
    <xf numFmtId="0" fontId="6" fillId="30" borderId="21" applyNumberFormat="0" applyProtection="0">
      <alignment horizontal="left" vertical="top" indent="1"/>
    </xf>
    <xf numFmtId="0" fontId="6" fillId="23" borderId="21" applyNumberFormat="0" applyProtection="0">
      <alignment horizontal="left" vertical="center" indent="1"/>
    </xf>
    <xf numFmtId="0" fontId="6" fillId="23" borderId="21" applyNumberFormat="0" applyProtection="0">
      <alignment horizontal="left" vertical="top" indent="1"/>
    </xf>
    <xf numFmtId="0" fontId="6" fillId="32" borderId="21" applyNumberFormat="0" applyProtection="0">
      <alignment horizontal="left" vertical="center" indent="1"/>
    </xf>
    <xf numFmtId="0" fontId="6" fillId="32" borderId="21" applyNumberFormat="0" applyProtection="0">
      <alignment horizontal="left" vertical="top" indent="1"/>
    </xf>
    <xf numFmtId="0" fontId="6" fillId="33" borderId="21" applyNumberFormat="0" applyProtection="0">
      <alignment horizontal="left" vertical="center" indent="1"/>
    </xf>
    <xf numFmtId="0" fontId="6" fillId="33" borderId="21" applyNumberFormat="0" applyProtection="0">
      <alignment horizontal="left" vertical="top" indent="1"/>
    </xf>
    <xf numFmtId="4" fontId="62" fillId="21" borderId="21" applyNumberFormat="0" applyProtection="0">
      <alignment vertical="center"/>
    </xf>
    <xf numFmtId="4" fontId="64" fillId="21" borderId="21" applyNumberFormat="0" applyProtection="0">
      <alignment vertical="center"/>
    </xf>
    <xf numFmtId="4" fontId="62" fillId="21" borderId="21" applyNumberFormat="0" applyProtection="0">
      <alignment horizontal="left" vertical="center" indent="1"/>
    </xf>
    <xf numFmtId="0" fontId="62" fillId="21" borderId="21" applyNumberFormat="0" applyProtection="0">
      <alignment horizontal="left" vertical="top" indent="1"/>
    </xf>
    <xf numFmtId="4" fontId="62" fillId="29" borderId="21" applyNumberFormat="0" applyProtection="0">
      <alignment horizontal="right" vertical="center"/>
    </xf>
    <xf numFmtId="4" fontId="64" fillId="29" borderId="21" applyNumberFormat="0" applyProtection="0">
      <alignment horizontal="right" vertical="center"/>
    </xf>
    <xf numFmtId="4" fontId="62" fillId="31" borderId="21" applyNumberFormat="0" applyProtection="0">
      <alignment horizontal="left" vertical="center" indent="1"/>
    </xf>
    <xf numFmtId="0" fontId="62" fillId="23" borderId="21" applyNumberFormat="0" applyProtection="0">
      <alignment horizontal="left" vertical="top" indent="1"/>
    </xf>
    <xf numFmtId="4" fontId="65" fillId="34" borderId="0" applyNumberFormat="0" applyProtection="0">
      <alignment horizontal="left" vertical="center" indent="1"/>
    </xf>
    <xf numFmtId="4" fontId="31" fillId="29" borderId="21" applyNumberFormat="0" applyProtection="0">
      <alignment horizontal="right" vertical="center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164" fontId="26" fillId="0" borderId="0" applyFont="0" applyFill="0" applyBorder="0" applyAlignment="0" applyProtection="0"/>
    <xf numFmtId="0" fontId="26" fillId="0" borderId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174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6" fillId="0" borderId="0"/>
    <xf numFmtId="0" fontId="6" fillId="0" borderId="0"/>
    <xf numFmtId="0" fontId="4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300">
    <xf numFmtId="0" fontId="0" fillId="0" borderId="0" xfId="0"/>
    <xf numFmtId="37" fontId="17" fillId="0" borderId="0" xfId="1" applyNumberFormat="1" applyFont="1" applyFill="1" applyBorder="1" applyAlignment="1">
      <alignment horizontal="right" vertical="center"/>
    </xf>
    <xf numFmtId="3" fontId="17" fillId="0" borderId="0" xfId="1" applyNumberFormat="1" applyFont="1" applyFill="1" applyAlignment="1">
      <alignment vertical="center"/>
    </xf>
    <xf numFmtId="3" fontId="16" fillId="0" borderId="0" xfId="1" applyNumberFormat="1" applyFont="1" applyFill="1" applyAlignment="1">
      <alignment vertical="center"/>
    </xf>
    <xf numFmtId="171" fontId="17" fillId="0" borderId="0" xfId="1" applyNumberFormat="1" applyFont="1" applyFill="1" applyAlignment="1">
      <alignment horizontal="center" vertical="center"/>
    </xf>
    <xf numFmtId="171" fontId="17" fillId="0" borderId="0" xfId="1" applyNumberFormat="1" applyFont="1" applyFill="1" applyBorder="1" applyAlignment="1">
      <alignment horizontal="right" vertical="center"/>
    </xf>
    <xf numFmtId="171" fontId="17" fillId="0" borderId="0" xfId="1" applyNumberFormat="1" applyFont="1" applyFill="1" applyAlignment="1">
      <alignment horizontal="right" vertical="center"/>
    </xf>
    <xf numFmtId="0" fontId="17" fillId="0" borderId="0" xfId="1" applyNumberFormat="1" applyFont="1" applyFill="1" applyBorder="1" applyAlignment="1">
      <alignment horizontal="justify"/>
    </xf>
    <xf numFmtId="0" fontId="27" fillId="0" borderId="0" xfId="1" applyNumberFormat="1" applyFont="1" applyFill="1" applyBorder="1" applyAlignment="1">
      <alignment horizontal="justify"/>
    </xf>
    <xf numFmtId="41" fontId="28" fillId="0" borderId="0" xfId="2" applyNumberFormat="1" applyFont="1" applyFill="1" applyBorder="1" applyAlignment="1"/>
    <xf numFmtId="41" fontId="28" fillId="0" borderId="0" xfId="2" applyNumberFormat="1" applyFont="1" applyFill="1" applyBorder="1" applyAlignment="1">
      <alignment horizontal="right"/>
    </xf>
    <xf numFmtId="41" fontId="28" fillId="0" borderId="0" xfId="2" applyNumberFormat="1" applyFont="1" applyFill="1" applyAlignment="1">
      <alignment horizontal="center"/>
    </xf>
    <xf numFmtId="41" fontId="16" fillId="0" borderId="2" xfId="1" applyNumberFormat="1" applyFont="1" applyFill="1" applyBorder="1" applyAlignment="1">
      <alignment horizontal="right"/>
    </xf>
    <xf numFmtId="172" fontId="16" fillId="0" borderId="0" xfId="1" applyNumberFormat="1" applyFont="1" applyFill="1" applyBorder="1" applyAlignment="1">
      <alignment horizontal="right"/>
    </xf>
    <xf numFmtId="172" fontId="16" fillId="0" borderId="0" xfId="1" applyNumberFormat="1" applyFont="1" applyFill="1" applyAlignment="1">
      <alignment horizontal="right"/>
    </xf>
    <xf numFmtId="172" fontId="17" fillId="0" borderId="0" xfId="1" applyNumberFormat="1" applyFont="1" applyFill="1" applyBorder="1" applyAlignment="1">
      <alignment horizontal="right"/>
    </xf>
    <xf numFmtId="41" fontId="16" fillId="0" borderId="0" xfId="1" applyNumberFormat="1" applyFont="1" applyFill="1" applyBorder="1" applyAlignment="1">
      <alignment horizontal="right" indent="2"/>
    </xf>
    <xf numFmtId="169" fontId="17" fillId="0" borderId="0" xfId="1" applyNumberFormat="1" applyFont="1" applyFill="1" applyAlignment="1">
      <alignment horizontal="right" indent="2"/>
    </xf>
    <xf numFmtId="41" fontId="17" fillId="0" borderId="0" xfId="1" applyNumberFormat="1" applyFont="1" applyFill="1" applyBorder="1" applyAlignment="1">
      <alignment horizontal="right" indent="2"/>
    </xf>
    <xf numFmtId="41" fontId="16" fillId="0" borderId="2" xfId="1" applyNumberFormat="1" applyFont="1" applyFill="1" applyBorder="1" applyAlignment="1">
      <alignment horizontal="right" indent="2"/>
    </xf>
    <xf numFmtId="41" fontId="16" fillId="0" borderId="0" xfId="1" applyNumberFormat="1" applyFont="1" applyFill="1" applyAlignment="1">
      <alignment horizontal="right" indent="2"/>
    </xf>
    <xf numFmtId="43" fontId="17" fillId="0" borderId="0" xfId="1" applyNumberFormat="1" applyFont="1" applyFill="1" applyBorder="1" applyAlignment="1">
      <alignment horizontal="right" indent="2"/>
    </xf>
    <xf numFmtId="37" fontId="17" fillId="0" borderId="0" xfId="1" applyNumberFormat="1" applyFont="1" applyFill="1" applyBorder="1" applyAlignment="1">
      <alignment horizontal="right" indent="2"/>
    </xf>
    <xf numFmtId="172" fontId="17" fillId="0" borderId="0" xfId="1" applyNumberFormat="1" applyFont="1" applyFill="1" applyAlignment="1">
      <alignment horizontal="right"/>
    </xf>
    <xf numFmtId="176" fontId="17" fillId="0" borderId="3" xfId="1" applyNumberFormat="1" applyFont="1" applyFill="1" applyBorder="1" applyAlignment="1">
      <alignment horizontal="center"/>
    </xf>
    <xf numFmtId="176" fontId="17" fillId="0" borderId="0" xfId="1" applyNumberFormat="1" applyFont="1" applyFill="1" applyBorder="1" applyAlignment="1">
      <alignment horizontal="center"/>
    </xf>
    <xf numFmtId="176" fontId="16" fillId="0" borderId="4" xfId="1" applyNumberFormat="1" applyFont="1" applyFill="1" applyBorder="1" applyAlignment="1">
      <alignment horizontal="center"/>
    </xf>
    <xf numFmtId="176" fontId="16" fillId="0" borderId="0" xfId="1" applyNumberFormat="1" applyFont="1" applyFill="1" applyBorder="1" applyAlignment="1">
      <alignment horizontal="right"/>
    </xf>
    <xf numFmtId="3" fontId="12" fillId="0" borderId="0" xfId="1" applyNumberFormat="1" applyFont="1" applyFill="1" applyAlignment="1">
      <alignment vertical="center"/>
    </xf>
    <xf numFmtId="170" fontId="27" fillId="0" borderId="0" xfId="1" applyNumberFormat="1" applyFont="1" applyFill="1" applyAlignment="1">
      <alignment horizontal="right"/>
    </xf>
    <xf numFmtId="170" fontId="17" fillId="0" borderId="0" xfId="1" applyNumberFormat="1" applyFont="1" applyFill="1" applyAlignment="1">
      <alignment horizontal="right"/>
    </xf>
    <xf numFmtId="170" fontId="17" fillId="0" borderId="0" xfId="1" applyNumberFormat="1" applyFont="1" applyFill="1" applyBorder="1" applyAlignment="1">
      <alignment horizontal="right"/>
    </xf>
    <xf numFmtId="170" fontId="27" fillId="0" borderId="0" xfId="1" applyNumberFormat="1" applyFont="1" applyFill="1" applyBorder="1" applyAlignment="1">
      <alignment horizontal="right"/>
    </xf>
    <xf numFmtId="170" fontId="17" fillId="0" borderId="0" xfId="1" applyNumberFormat="1" applyFont="1" applyFill="1" applyAlignment="1">
      <alignment horizontal="center"/>
    </xf>
    <xf numFmtId="170" fontId="17" fillId="0" borderId="3" xfId="1" applyNumberFormat="1" applyFont="1" applyFill="1" applyBorder="1" applyAlignment="1">
      <alignment horizontal="right"/>
    </xf>
    <xf numFmtId="170" fontId="27" fillId="0" borderId="3" xfId="1" applyNumberFormat="1" applyFont="1" applyFill="1" applyBorder="1" applyAlignment="1">
      <alignment horizontal="right"/>
    </xf>
    <xf numFmtId="170" fontId="16" fillId="0" borderId="0" xfId="1" applyNumberFormat="1" applyFont="1" applyFill="1" applyBorder="1" applyAlignment="1">
      <alignment horizontal="right"/>
    </xf>
    <xf numFmtId="170" fontId="16" fillId="0" borderId="0" xfId="1" applyNumberFormat="1" applyFont="1" applyFill="1" applyAlignment="1">
      <alignment horizontal="right"/>
    </xf>
    <xf numFmtId="170" fontId="17" fillId="0" borderId="5" xfId="1" applyNumberFormat="1" applyFont="1" applyFill="1" applyBorder="1" applyAlignment="1">
      <alignment horizontal="right"/>
    </xf>
    <xf numFmtId="170" fontId="16" fillId="0" borderId="4" xfId="1" applyNumberFormat="1" applyFont="1" applyFill="1" applyBorder="1" applyAlignment="1">
      <alignment horizontal="right"/>
    </xf>
    <xf numFmtId="170" fontId="17" fillId="0" borderId="3" xfId="1" applyNumberFormat="1" applyFont="1" applyFill="1" applyBorder="1" applyAlignment="1">
      <alignment horizontal="right" indent="2"/>
    </xf>
    <xf numFmtId="170" fontId="17" fillId="0" borderId="0" xfId="1" applyNumberFormat="1" applyFont="1" applyFill="1" applyBorder="1" applyAlignment="1">
      <alignment horizontal="right" indent="2"/>
    </xf>
    <xf numFmtId="170" fontId="17" fillId="0" borderId="0" xfId="1" applyNumberFormat="1" applyFont="1" applyFill="1" applyAlignment="1"/>
    <xf numFmtId="170" fontId="16" fillId="0" borderId="0" xfId="1" applyNumberFormat="1" applyFont="1" applyFill="1" applyBorder="1" applyAlignment="1">
      <alignment horizontal="right" indent="2"/>
    </xf>
    <xf numFmtId="170" fontId="16" fillId="0" borderId="3" xfId="1" applyNumberFormat="1" applyFont="1" applyFill="1" applyBorder="1" applyAlignment="1">
      <alignment horizontal="right" indent="2"/>
    </xf>
    <xf numFmtId="170" fontId="16" fillId="0" borderId="2" xfId="1" applyNumberFormat="1" applyFont="1" applyFill="1" applyBorder="1" applyAlignment="1">
      <alignment horizontal="right" indent="2"/>
    </xf>
    <xf numFmtId="170" fontId="16" fillId="0" borderId="0" xfId="1" applyNumberFormat="1" applyFont="1" applyFill="1" applyAlignment="1">
      <alignment horizontal="right" indent="2"/>
    </xf>
    <xf numFmtId="170" fontId="16" fillId="0" borderId="2" xfId="1" applyNumberFormat="1" applyFont="1" applyFill="1" applyBorder="1" applyAlignment="1">
      <alignment horizontal="right"/>
    </xf>
    <xf numFmtId="170" fontId="16" fillId="0" borderId="4" xfId="1" applyNumberFormat="1" applyFont="1" applyFill="1" applyBorder="1" applyAlignment="1">
      <alignment horizontal="right" indent="2"/>
    </xf>
    <xf numFmtId="170" fontId="17" fillId="0" borderId="0" xfId="1" applyNumberFormat="1" applyFont="1" applyFill="1" applyAlignment="1">
      <alignment horizontal="center" vertical="center"/>
    </xf>
    <xf numFmtId="170" fontId="17" fillId="0" borderId="0" xfId="1" applyNumberFormat="1" applyFont="1" applyFill="1" applyAlignment="1">
      <alignment horizontal="right" indent="2"/>
    </xf>
    <xf numFmtId="0" fontId="17" fillId="0" borderId="0" xfId="0" applyFont="1" applyAlignment="1">
      <alignment horizontal="justify"/>
    </xf>
    <xf numFmtId="49" fontId="18" fillId="0" borderId="0" xfId="0" applyNumberFormat="1" applyFont="1" applyAlignment="1">
      <alignment horizontal="center"/>
    </xf>
    <xf numFmtId="170" fontId="17" fillId="0" borderId="0" xfId="0" applyNumberFormat="1" applyFont="1" applyAlignment="1">
      <alignment horizontal="right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70" fontId="16" fillId="0" borderId="0" xfId="0" applyNumberFormat="1" applyFont="1" applyAlignment="1">
      <alignment horizontal="right"/>
    </xf>
    <xf numFmtId="0" fontId="16" fillId="0" borderId="0" xfId="0" applyFont="1"/>
    <xf numFmtId="0" fontId="18" fillId="0" borderId="0" xfId="0" applyFont="1"/>
    <xf numFmtId="0" fontId="17" fillId="0" borderId="0" xfId="0" applyFont="1"/>
    <xf numFmtId="0" fontId="18" fillId="0" borderId="0" xfId="0" applyFont="1" applyAlignment="1">
      <alignment horizontal="center" vertical="center"/>
    </xf>
    <xf numFmtId="0" fontId="18" fillId="0" borderId="0" xfId="23" applyFont="1" applyAlignment="1">
      <alignment horizontal="center" vertical="center"/>
    </xf>
    <xf numFmtId="0" fontId="17" fillId="0" borderId="0" xfId="27" applyFont="1"/>
    <xf numFmtId="0" fontId="17" fillId="0" borderId="0" xfId="23" applyFont="1" applyAlignment="1">
      <alignment horizontal="left"/>
    </xf>
    <xf numFmtId="170" fontId="16" fillId="0" borderId="1" xfId="1" applyNumberFormat="1" applyFont="1" applyFill="1" applyBorder="1" applyAlignment="1">
      <alignment horizontal="right"/>
    </xf>
    <xf numFmtId="0" fontId="15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6" fillId="0" borderId="0" xfId="43" applyFont="1"/>
    <xf numFmtId="0" fontId="16" fillId="0" borderId="0" xfId="0" applyFont="1" applyAlignment="1">
      <alignment horizontal="left"/>
    </xf>
    <xf numFmtId="0" fontId="17" fillId="0" borderId="0" xfId="43" applyFont="1"/>
    <xf numFmtId="0" fontId="17" fillId="0" borderId="0" xfId="23" applyFont="1" applyAlignment="1">
      <alignment vertical="center"/>
    </xf>
    <xf numFmtId="37" fontId="17" fillId="0" borderId="0" xfId="23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7" fillId="0" borderId="0" xfId="43" applyFont="1" applyAlignment="1">
      <alignment vertical="center"/>
    </xf>
    <xf numFmtId="165" fontId="17" fillId="0" borderId="0" xfId="0" applyNumberFormat="1" applyFont="1" applyAlignment="1">
      <alignment vertical="center"/>
    </xf>
    <xf numFmtId="170" fontId="17" fillId="0" borderId="0" xfId="0" applyNumberFormat="1" applyFont="1"/>
    <xf numFmtId="170" fontId="16" fillId="0" borderId="4" xfId="0" applyNumberFormat="1" applyFont="1" applyBorder="1"/>
    <xf numFmtId="170" fontId="16" fillId="0" borderId="0" xfId="0" applyNumberFormat="1" applyFont="1"/>
    <xf numFmtId="170" fontId="3" fillId="0" borderId="0" xfId="0" applyNumberFormat="1" applyFont="1" applyAlignment="1">
      <alignment vertical="center"/>
    </xf>
    <xf numFmtId="37" fontId="17" fillId="0" borderId="0" xfId="0" applyNumberFormat="1" applyFont="1" applyAlignment="1">
      <alignment horizontal="right" vertical="center"/>
    </xf>
    <xf numFmtId="43" fontId="16" fillId="0" borderId="0" xfId="0" applyNumberFormat="1" applyFont="1"/>
    <xf numFmtId="0" fontId="9" fillId="0" borderId="0" xfId="0" applyFont="1" applyAlignment="1">
      <alignment vertical="center"/>
    </xf>
    <xf numFmtId="170" fontId="8" fillId="0" borderId="0" xfId="0" applyNumberFormat="1" applyFont="1" applyAlignment="1">
      <alignment horizontal="center" vertical="center"/>
    </xf>
    <xf numFmtId="170" fontId="16" fillId="0" borderId="3" xfId="0" applyNumberFormat="1" applyFont="1" applyBorder="1"/>
    <xf numFmtId="37" fontId="17" fillId="0" borderId="0" xfId="0" applyNumberFormat="1" applyFont="1" applyAlignment="1">
      <alignment horizontal="right"/>
    </xf>
    <xf numFmtId="37" fontId="3" fillId="0" borderId="0" xfId="0" applyNumberFormat="1" applyFont="1" applyAlignment="1">
      <alignment vertical="center"/>
    </xf>
    <xf numFmtId="0" fontId="12" fillId="0" borderId="0" xfId="0" applyFont="1"/>
    <xf numFmtId="0" fontId="17" fillId="0" borderId="0" xfId="0" quotePrefix="1" applyFont="1" applyAlignment="1">
      <alignment horizontal="center"/>
    </xf>
    <xf numFmtId="170" fontId="17" fillId="0" borderId="0" xfId="0" applyNumberFormat="1" applyFont="1" applyAlignment="1">
      <alignment horizontal="center"/>
    </xf>
    <xf numFmtId="170" fontId="27" fillId="0" borderId="0" xfId="0" applyNumberFormat="1" applyFont="1" applyAlignment="1">
      <alignment horizontal="right"/>
    </xf>
    <xf numFmtId="170" fontId="16" fillId="0" borderId="5" xfId="0" applyNumberFormat="1" applyFont="1" applyBorder="1"/>
    <xf numFmtId="0" fontId="16" fillId="0" borderId="0" xfId="0" applyFont="1" applyAlignment="1">
      <alignment horizontal="left" vertical="center"/>
    </xf>
    <xf numFmtId="43" fontId="17" fillId="0" borderId="0" xfId="0" applyNumberFormat="1" applyFont="1" applyAlignment="1">
      <alignment horizontal="center"/>
    </xf>
    <xf numFmtId="43" fontId="17" fillId="0" borderId="0" xfId="0" applyNumberFormat="1" applyFont="1"/>
    <xf numFmtId="170" fontId="16" fillId="0" borderId="1" xfId="0" applyNumberFormat="1" applyFont="1" applyBorder="1"/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17" fillId="0" borderId="0" xfId="0" applyFont="1" applyAlignment="1">
      <alignment horizont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8" fillId="0" borderId="0" xfId="27" applyFont="1" applyAlignment="1">
      <alignment horizontal="center"/>
    </xf>
    <xf numFmtId="49" fontId="16" fillId="0" borderId="0" xfId="0" applyNumberFormat="1" applyFont="1" applyAlignment="1">
      <alignment horizontal="left"/>
    </xf>
    <xf numFmtId="0" fontId="18" fillId="0" borderId="0" xfId="27" applyFont="1" applyAlignment="1">
      <alignment horizontal="center" vertical="center"/>
    </xf>
    <xf numFmtId="170" fontId="17" fillId="0" borderId="4" xfId="1" applyNumberFormat="1" applyFont="1" applyFill="1" applyBorder="1" applyAlignment="1">
      <alignment horizontal="right" indent="2"/>
    </xf>
    <xf numFmtId="0" fontId="19" fillId="0" borderId="0" xfId="0" applyFont="1"/>
    <xf numFmtId="41" fontId="17" fillId="0" borderId="0" xfId="2" applyNumberFormat="1" applyFont="1" applyFill="1" applyBorder="1" applyAlignment="1">
      <alignment horizontal="center" vertical="center"/>
    </xf>
    <xf numFmtId="4" fontId="17" fillId="0" borderId="0" xfId="1" applyFont="1" applyFill="1" applyAlignment="1">
      <alignment vertical="center"/>
    </xf>
    <xf numFmtId="176" fontId="16" fillId="0" borderId="0" xfId="2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left"/>
    </xf>
    <xf numFmtId="41" fontId="16" fillId="0" borderId="0" xfId="2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49" fontId="17" fillId="0" borderId="0" xfId="0" applyNumberFormat="1" applyFont="1"/>
    <xf numFmtId="0" fontId="17" fillId="0" borderId="0" xfId="0" applyFont="1" applyAlignment="1">
      <alignment horizontal="left" indent="1"/>
    </xf>
    <xf numFmtId="0" fontId="19" fillId="0" borderId="0" xfId="0" applyFont="1" applyAlignment="1">
      <alignment horizontal="left"/>
    </xf>
    <xf numFmtId="0" fontId="17" fillId="0" borderId="0" xfId="217" applyFont="1"/>
    <xf numFmtId="0" fontId="8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5" fillId="0" borderId="0" xfId="0" applyFont="1"/>
    <xf numFmtId="49" fontId="66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49" fontId="18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19" fillId="0" borderId="0" xfId="0" applyFont="1" applyAlignment="1">
      <alignment horizontal="justify"/>
    </xf>
    <xf numFmtId="49" fontId="19" fillId="0" borderId="0" xfId="0" applyNumberFormat="1" applyFont="1" applyAlignment="1">
      <alignment horizontal="center"/>
    </xf>
    <xf numFmtId="49" fontId="16" fillId="0" borderId="0" xfId="0" applyNumberFormat="1" applyFont="1" applyAlignment="1">
      <alignment horizontal="center" vertical="center"/>
    </xf>
    <xf numFmtId="43" fontId="17" fillId="0" borderId="0" xfId="0" applyNumberFormat="1" applyFont="1" applyAlignment="1">
      <alignment horizontal="justify"/>
    </xf>
    <xf numFmtId="170" fontId="17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 indent="2"/>
    </xf>
    <xf numFmtId="172" fontId="18" fillId="0" borderId="0" xfId="1" applyNumberFormat="1" applyFont="1" applyFill="1" applyBorder="1" applyAlignment="1">
      <alignment horizontal="center"/>
    </xf>
    <xf numFmtId="41" fontId="17" fillId="0" borderId="0" xfId="1" applyNumberFormat="1" applyFont="1" applyFill="1" applyAlignment="1">
      <alignment vertical="center"/>
    </xf>
    <xf numFmtId="9" fontId="16" fillId="0" borderId="0" xfId="218" applyFont="1" applyFill="1" applyAlignment="1">
      <alignment vertical="center"/>
    </xf>
    <xf numFmtId="0" fontId="25" fillId="0" borderId="0" xfId="0" applyFont="1" applyAlignment="1">
      <alignment horizontal="left" vertical="center"/>
    </xf>
    <xf numFmtId="4" fontId="17" fillId="0" borderId="0" xfId="1" applyFont="1" applyFill="1"/>
    <xf numFmtId="0" fontId="17" fillId="0" borderId="0" xfId="28" applyFont="1"/>
    <xf numFmtId="0" fontId="18" fillId="0" borderId="0" xfId="23" applyFont="1" applyAlignment="1">
      <alignment vertical="center"/>
    </xf>
    <xf numFmtId="0" fontId="18" fillId="0" borderId="0" xfId="23" applyFont="1" applyAlignment="1">
      <alignment horizontal="left"/>
    </xf>
    <xf numFmtId="166" fontId="17" fillId="0" borderId="0" xfId="23" applyNumberFormat="1" applyFont="1" applyAlignment="1">
      <alignment vertical="center"/>
    </xf>
    <xf numFmtId="0" fontId="18" fillId="0" borderId="0" xfId="23" applyFont="1" applyAlignment="1">
      <alignment horizontal="center"/>
    </xf>
    <xf numFmtId="0" fontId="12" fillId="0" borderId="0" xfId="27" applyFont="1"/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centerContinuous"/>
    </xf>
    <xf numFmtId="38" fontId="17" fillId="0" borderId="0" xfId="0" applyNumberFormat="1" applyFont="1" applyAlignment="1">
      <alignment horizontal="center"/>
    </xf>
    <xf numFmtId="40" fontId="17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72" fontId="17" fillId="0" borderId="0" xfId="0" applyNumberFormat="1" applyFont="1" applyAlignment="1">
      <alignment horizontal="right"/>
    </xf>
    <xf numFmtId="41" fontId="17" fillId="0" borderId="0" xfId="0" applyNumberFormat="1" applyFont="1" applyAlignment="1">
      <alignment vertical="center"/>
    </xf>
    <xf numFmtId="38" fontId="14" fillId="0" borderId="0" xfId="0" applyNumberFormat="1" applyFont="1" applyAlignment="1">
      <alignment vertical="center"/>
    </xf>
    <xf numFmtId="0" fontId="67" fillId="0" borderId="0" xfId="0" applyFont="1" applyAlignment="1">
      <alignment horizontal="left"/>
    </xf>
    <xf numFmtId="43" fontId="3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37" fontId="17" fillId="0" borderId="0" xfId="0" applyNumberFormat="1" applyFont="1" applyAlignment="1">
      <alignment horizontal="center"/>
    </xf>
    <xf numFmtId="43" fontId="17" fillId="0" borderId="0" xfId="219" applyNumberFormat="1" applyFont="1" applyFill="1" applyBorder="1" applyAlignment="1">
      <alignment horizontal="right" indent="2"/>
    </xf>
    <xf numFmtId="43" fontId="16" fillId="0" borderId="4" xfId="219" applyNumberFormat="1" applyFont="1" applyFill="1" applyBorder="1" applyAlignment="1">
      <alignment horizontal="right" indent="2"/>
    </xf>
    <xf numFmtId="43" fontId="16" fillId="0" borderId="0" xfId="219" applyNumberFormat="1" applyFont="1" applyFill="1" applyBorder="1" applyAlignment="1">
      <alignment horizontal="right" indent="2"/>
    </xf>
    <xf numFmtId="43" fontId="16" fillId="0" borderId="3" xfId="219" applyNumberFormat="1" applyFont="1" applyFill="1" applyBorder="1" applyAlignment="1">
      <alignment horizontal="right" indent="2"/>
    </xf>
    <xf numFmtId="43" fontId="17" fillId="0" borderId="0" xfId="219" applyNumberFormat="1" applyFont="1" applyFill="1" applyAlignment="1">
      <alignment horizontal="right" indent="2"/>
    </xf>
    <xf numFmtId="43" fontId="17" fillId="0" borderId="0" xfId="219" applyNumberFormat="1" applyFont="1" applyAlignment="1">
      <alignment horizontal="right"/>
    </xf>
    <xf numFmtId="43" fontId="16" fillId="0" borderId="4" xfId="219" applyNumberFormat="1" applyFont="1" applyFill="1" applyBorder="1" applyAlignment="1">
      <alignment horizontal="center"/>
    </xf>
    <xf numFmtId="43" fontId="17" fillId="0" borderId="0" xfId="219" applyNumberFormat="1" applyFont="1" applyFill="1" applyBorder="1" applyAlignment="1">
      <alignment horizontal="right"/>
    </xf>
    <xf numFmtId="43" fontId="16" fillId="0" borderId="0" xfId="219" applyNumberFormat="1" applyFont="1" applyFill="1" applyBorder="1" applyAlignment="1">
      <alignment horizontal="right"/>
    </xf>
    <xf numFmtId="43" fontId="16" fillId="0" borderId="0" xfId="0" applyNumberFormat="1" applyFont="1" applyAlignment="1">
      <alignment horizontal="right"/>
    </xf>
    <xf numFmtId="176" fontId="17" fillId="0" borderId="0" xfId="2" applyNumberFormat="1" applyFont="1" applyFill="1" applyBorder="1" applyAlignment="1">
      <alignment horizontal="center" vertical="center"/>
    </xf>
    <xf numFmtId="170" fontId="16" fillId="0" borderId="4" xfId="219" applyNumberFormat="1" applyFont="1" applyBorder="1" applyAlignment="1">
      <alignment horizontal="right"/>
    </xf>
    <xf numFmtId="170" fontId="16" fillId="0" borderId="0" xfId="219" applyNumberFormat="1" applyFont="1" applyFill="1" applyBorder="1" applyAlignment="1">
      <alignment horizontal="right"/>
    </xf>
    <xf numFmtId="170" fontId="16" fillId="0" borderId="4" xfId="219" applyNumberFormat="1" applyFont="1" applyFill="1" applyBorder="1" applyAlignment="1">
      <alignment horizontal="center"/>
    </xf>
    <xf numFmtId="176" fontId="16" fillId="0" borderId="3" xfId="1" applyNumberFormat="1" applyFont="1" applyFill="1" applyBorder="1" applyAlignment="1">
      <alignment horizontal="center"/>
    </xf>
    <xf numFmtId="170" fontId="16" fillId="0" borderId="0" xfId="219" applyNumberFormat="1" applyFont="1" applyFill="1" applyBorder="1" applyAlignment="1">
      <alignment horizontal="right" indent="2"/>
    </xf>
    <xf numFmtId="170" fontId="17" fillId="0" borderId="0" xfId="219" applyNumberFormat="1" applyFont="1" applyFill="1" applyBorder="1" applyAlignment="1">
      <alignment horizontal="right" indent="2"/>
    </xf>
    <xf numFmtId="170" fontId="16" fillId="0" borderId="4" xfId="219" applyNumberFormat="1" applyFont="1" applyFill="1" applyBorder="1" applyAlignment="1">
      <alignment horizontal="right" indent="2"/>
    </xf>
    <xf numFmtId="170" fontId="16" fillId="0" borderId="3" xfId="219" applyNumberFormat="1" applyFont="1" applyFill="1" applyBorder="1" applyAlignment="1">
      <alignment horizontal="right" indent="2"/>
    </xf>
    <xf numFmtId="170" fontId="17" fillId="0" borderId="3" xfId="219" applyNumberFormat="1" applyFont="1" applyFill="1" applyBorder="1" applyAlignment="1">
      <alignment horizontal="right" indent="2"/>
    </xf>
    <xf numFmtId="170" fontId="17" fillId="0" borderId="0" xfId="219" applyNumberFormat="1" applyFont="1" applyFill="1" applyBorder="1" applyAlignment="1">
      <alignment horizontal="center"/>
    </xf>
    <xf numFmtId="0" fontId="17" fillId="0" borderId="0" xfId="0" applyFont="1" applyAlignment="1">
      <alignment wrapText="1"/>
    </xf>
    <xf numFmtId="170" fontId="17" fillId="0" borderId="0" xfId="3" applyNumberFormat="1" applyFont="1" applyFill="1" applyAlignment="1"/>
    <xf numFmtId="3" fontId="3" fillId="0" borderId="0" xfId="0" applyNumberFormat="1" applyFont="1" applyAlignment="1">
      <alignment vertical="center"/>
    </xf>
    <xf numFmtId="170" fontId="17" fillId="0" borderId="3" xfId="0" applyNumberFormat="1" applyFont="1" applyBorder="1"/>
    <xf numFmtId="37" fontId="16" fillId="0" borderId="0" xfId="0" applyNumberFormat="1" applyFont="1" applyAlignment="1">
      <alignment horizontal="right" vertical="center"/>
    </xf>
    <xf numFmtId="170" fontId="16" fillId="0" borderId="4" xfId="0" applyNumberFormat="1" applyFont="1" applyBorder="1" applyAlignment="1">
      <alignment horizontal="right"/>
    </xf>
    <xf numFmtId="170" fontId="16" fillId="0" borderId="2" xfId="0" applyNumberFormat="1" applyFont="1" applyBorder="1" applyAlignment="1">
      <alignment horizontal="right"/>
    </xf>
    <xf numFmtId="170" fontId="3" fillId="0" borderId="0" xfId="43" applyNumberFormat="1" applyFont="1" applyAlignment="1">
      <alignment vertical="center"/>
    </xf>
    <xf numFmtId="179" fontId="17" fillId="0" borderId="0" xfId="0" applyNumberFormat="1" applyFont="1"/>
    <xf numFmtId="3" fontId="17" fillId="0" borderId="0" xfId="1" applyNumberFormat="1" applyFont="1" applyFill="1"/>
    <xf numFmtId="43" fontId="16" fillId="0" borderId="7" xfId="1" applyNumberFormat="1" applyFont="1" applyFill="1" applyBorder="1"/>
    <xf numFmtId="0" fontId="13" fillId="0" borderId="0" xfId="0" applyFont="1" applyAlignment="1">
      <alignment horizontal="left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166" fontId="17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69" fillId="0" borderId="0" xfId="22" applyFont="1" applyAlignment="1">
      <alignment horizontal="center" vertical="center"/>
    </xf>
    <xf numFmtId="170" fontId="17" fillId="0" borderId="0" xfId="2" applyNumberFormat="1" applyFont="1" applyFill="1" applyAlignment="1">
      <alignment horizontal="center" vertical="center"/>
    </xf>
    <xf numFmtId="0" fontId="17" fillId="0" borderId="0" xfId="22" applyFont="1" applyAlignment="1">
      <alignment vertical="center"/>
    </xf>
    <xf numFmtId="170" fontId="17" fillId="0" borderId="0" xfId="2" applyNumberFormat="1" applyFont="1" applyFill="1" applyAlignment="1">
      <alignment vertical="center"/>
    </xf>
    <xf numFmtId="0" fontId="18" fillId="0" borderId="0" xfId="22" applyFont="1" applyAlignment="1">
      <alignment horizontal="center" vertical="center"/>
    </xf>
    <xf numFmtId="0" fontId="17" fillId="0" borderId="0" xfId="0" applyFont="1" applyAlignment="1">
      <alignment horizontal="justify" vertical="center"/>
    </xf>
    <xf numFmtId="170" fontId="17" fillId="0" borderId="0" xfId="1" applyNumberFormat="1" applyFont="1" applyFill="1" applyBorder="1" applyAlignment="1">
      <alignment horizontal="right" vertical="center"/>
    </xf>
    <xf numFmtId="43" fontId="16" fillId="0" borderId="2" xfId="219" applyNumberFormat="1" applyFont="1" applyFill="1" applyBorder="1" applyAlignment="1">
      <alignment horizontal="right" indent="2"/>
    </xf>
    <xf numFmtId="41" fontId="9" fillId="0" borderId="0" xfId="0" applyNumberFormat="1" applyFont="1" applyAlignment="1">
      <alignment vertical="center"/>
    </xf>
    <xf numFmtId="0" fontId="17" fillId="0" borderId="0" xfId="23" applyFont="1" applyAlignment="1"/>
    <xf numFmtId="0" fontId="15" fillId="0" borderId="0" xfId="0" applyFont="1" applyAlignment="1"/>
    <xf numFmtId="0" fontId="25" fillId="0" borderId="0" xfId="0" applyFont="1" applyAlignment="1">
      <alignment horizontal="left"/>
    </xf>
    <xf numFmtId="0" fontId="16" fillId="0" borderId="0" xfId="23" applyFont="1" applyAlignment="1"/>
    <xf numFmtId="0" fontId="17" fillId="0" borderId="0" xfId="27" applyFont="1" applyAlignment="1"/>
    <xf numFmtId="0" fontId="16" fillId="0" borderId="0" xfId="43" applyFont="1" applyAlignment="1"/>
    <xf numFmtId="0" fontId="16" fillId="0" borderId="0" xfId="23" quotePrefix="1" applyFont="1" applyAlignment="1">
      <alignment horizontal="left"/>
    </xf>
    <xf numFmtId="0" fontId="17" fillId="0" borderId="0" xfId="0" applyFont="1" applyAlignment="1"/>
    <xf numFmtId="0" fontId="17" fillId="0" borderId="0" xfId="43" applyFont="1" applyAlignment="1"/>
    <xf numFmtId="0" fontId="19" fillId="0" borderId="0" xfId="23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43" applyFont="1" applyAlignment="1"/>
    <xf numFmtId="170" fontId="17" fillId="0" borderId="0" xfId="219" applyNumberFormat="1" applyFont="1" applyFill="1" applyAlignment="1">
      <alignment horizontal="center"/>
    </xf>
    <xf numFmtId="170" fontId="17" fillId="0" borderId="0" xfId="219" applyNumberFormat="1" applyFont="1" applyAlignment="1">
      <alignment horizontal="right"/>
    </xf>
    <xf numFmtId="170" fontId="17" fillId="0" borderId="0" xfId="219" applyNumberFormat="1" applyFont="1" applyFill="1" applyAlignment="1"/>
    <xf numFmtId="0" fontId="29" fillId="0" borderId="0" xfId="27" applyFont="1" applyAlignment="1"/>
    <xf numFmtId="170" fontId="17" fillId="0" borderId="0" xfId="219" applyNumberFormat="1" applyFont="1" applyFill="1" applyBorder="1" applyAlignment="1"/>
    <xf numFmtId="170" fontId="17" fillId="0" borderId="0" xfId="219" applyNumberFormat="1" applyFont="1" applyFill="1" applyBorder="1" applyAlignment="1">
      <alignment horizontal="right"/>
    </xf>
    <xf numFmtId="170" fontId="17" fillId="0" borderId="0" xfId="219" applyNumberFormat="1" applyFont="1" applyFill="1" applyAlignment="1">
      <alignment horizontal="right"/>
    </xf>
    <xf numFmtId="0" fontId="18" fillId="0" borderId="0" xfId="41" applyFont="1" applyAlignment="1">
      <alignment horizontal="center"/>
    </xf>
    <xf numFmtId="0" fontId="17" fillId="0" borderId="0" xfId="23" quotePrefix="1" applyFont="1" applyAlignment="1"/>
    <xf numFmtId="0" fontId="18" fillId="0" borderId="0" xfId="23" applyFont="1" applyAlignment="1"/>
    <xf numFmtId="170" fontId="17" fillId="0" borderId="1" xfId="1" applyNumberFormat="1" applyFont="1" applyFill="1" applyBorder="1" applyAlignment="1">
      <alignment horizontal="center"/>
    </xf>
    <xf numFmtId="170" fontId="17" fillId="0" borderId="0" xfId="219" applyNumberFormat="1" applyFont="1" applyFill="1" applyBorder="1" applyAlignment="1">
      <alignment horizontal="left"/>
    </xf>
    <xf numFmtId="170" fontId="17" fillId="0" borderId="0" xfId="219" applyNumberFormat="1" applyFont="1" applyFill="1" applyAlignment="1">
      <alignment horizontal="left"/>
    </xf>
    <xf numFmtId="170" fontId="17" fillId="0" borderId="3" xfId="219" applyNumberFormat="1" applyFont="1" applyFill="1" applyBorder="1" applyAlignment="1">
      <alignment horizontal="center"/>
    </xf>
    <xf numFmtId="170" fontId="17" fillId="0" borderId="3" xfId="219" applyNumberFormat="1" applyFont="1" applyFill="1" applyBorder="1" applyAlignment="1">
      <alignment horizontal="left"/>
    </xf>
    <xf numFmtId="170" fontId="17" fillId="0" borderId="1" xfId="219" applyNumberFormat="1" applyFont="1" applyFill="1" applyBorder="1" applyAlignment="1">
      <alignment horizontal="center"/>
    </xf>
    <xf numFmtId="170" fontId="16" fillId="0" borderId="4" xfId="219" applyNumberFormat="1" applyFont="1" applyFill="1" applyBorder="1" applyAlignment="1"/>
    <xf numFmtId="37" fontId="16" fillId="0" borderId="0" xfId="23" applyNumberFormat="1" applyFont="1" applyAlignment="1"/>
    <xf numFmtId="37" fontId="15" fillId="0" borderId="0" xfId="23" applyNumberFormat="1" applyFont="1" applyAlignment="1"/>
    <xf numFmtId="0" fontId="19" fillId="0" borderId="0" xfId="23" applyFont="1" applyAlignment="1">
      <alignment horizontal="center"/>
    </xf>
    <xf numFmtId="37" fontId="17" fillId="0" borderId="0" xfId="10" applyNumberFormat="1" applyFont="1" applyFill="1" applyBorder="1" applyAlignment="1"/>
    <xf numFmtId="0" fontId="19" fillId="0" borderId="0" xfId="41" applyFont="1" applyAlignment="1">
      <alignment horizontal="center"/>
    </xf>
    <xf numFmtId="170" fontId="17" fillId="0" borderId="3" xfId="219" applyNumberFormat="1" applyFont="1" applyFill="1" applyBorder="1" applyAlignment="1"/>
    <xf numFmtId="170" fontId="16" fillId="0" borderId="0" xfId="219" applyNumberFormat="1" applyFont="1" applyFill="1" applyBorder="1" applyAlignment="1">
      <alignment horizontal="center"/>
    </xf>
    <xf numFmtId="41" fontId="17" fillId="0" borderId="0" xfId="4" applyNumberFormat="1" applyFont="1" applyFill="1" applyBorder="1" applyAlignment="1"/>
    <xf numFmtId="170" fontId="17" fillId="0" borderId="0" xfId="4" applyNumberFormat="1" applyFont="1" applyFill="1" applyBorder="1" applyAlignment="1"/>
    <xf numFmtId="41" fontId="17" fillId="0" borderId="0" xfId="4" applyNumberFormat="1" applyFont="1" applyFill="1" applyAlignment="1"/>
    <xf numFmtId="170" fontId="16" fillId="0" borderId="1" xfId="1" applyNumberFormat="1" applyFont="1" applyFill="1" applyBorder="1" applyAlignment="1">
      <alignment horizontal="center"/>
    </xf>
    <xf numFmtId="41" fontId="16" fillId="0" borderId="1" xfId="4" applyNumberFormat="1" applyFont="1" applyFill="1" applyBorder="1" applyAlignment="1"/>
    <xf numFmtId="41" fontId="16" fillId="0" borderId="1" xfId="6" applyNumberFormat="1" applyFont="1" applyFill="1" applyBorder="1" applyAlignment="1">
      <alignment horizontal="center"/>
    </xf>
    <xf numFmtId="170" fontId="16" fillId="0" borderId="2" xfId="1" applyNumberFormat="1" applyFont="1" applyFill="1" applyBorder="1" applyAlignment="1">
      <alignment horizontal="center"/>
    </xf>
    <xf numFmtId="0" fontId="17" fillId="0" borderId="3" xfId="0" applyFont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41" fontId="17" fillId="0" borderId="0" xfId="41" applyNumberFormat="1" applyFont="1" applyFill="1" applyAlignment="1">
      <alignment horizontal="right"/>
    </xf>
    <xf numFmtId="41" fontId="17" fillId="0" borderId="1" xfId="41" applyNumberFormat="1" applyFont="1" applyFill="1" applyBorder="1" applyAlignment="1">
      <alignment horizontal="right"/>
    </xf>
    <xf numFmtId="166" fontId="17" fillId="0" borderId="0" xfId="23" applyNumberFormat="1" applyFont="1" applyFill="1" applyAlignment="1"/>
    <xf numFmtId="0" fontId="17" fillId="0" borderId="0" xfId="23" applyFont="1" applyFill="1" applyAlignment="1"/>
    <xf numFmtId="37" fontId="17" fillId="0" borderId="0" xfId="23" applyNumberFormat="1" applyFont="1" applyFill="1" applyAlignment="1"/>
    <xf numFmtId="170" fontId="16" fillId="0" borderId="0" xfId="219" applyNumberFormat="1" applyFont="1" applyFill="1" applyAlignment="1">
      <alignment horizontal="right"/>
    </xf>
    <xf numFmtId="37" fontId="17" fillId="0" borderId="0" xfId="23" applyNumberFormat="1" applyFont="1" applyFill="1" applyAlignment="1">
      <alignment horizontal="right"/>
    </xf>
    <xf numFmtId="37" fontId="16" fillId="0" borderId="0" xfId="23" applyNumberFormat="1" applyFont="1" applyFill="1" applyAlignment="1"/>
    <xf numFmtId="37" fontId="15" fillId="0" borderId="0" xfId="23" applyNumberFormat="1" applyFont="1" applyFill="1" applyAlignment="1"/>
    <xf numFmtId="0" fontId="16" fillId="0" borderId="0" xfId="43" applyFont="1" applyFill="1" applyAlignment="1"/>
    <xf numFmtId="0" fontId="16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/>
    <xf numFmtId="0" fontId="17" fillId="0" borderId="0" xfId="43" applyFont="1" applyFill="1" applyAlignment="1"/>
    <xf numFmtId="41" fontId="17" fillId="0" borderId="0" xfId="27" applyNumberFormat="1" applyFont="1" applyFill="1" applyAlignment="1"/>
    <xf numFmtId="41" fontId="16" fillId="0" borderId="0" xfId="41" applyNumberFormat="1" applyFont="1" applyFill="1" applyAlignment="1">
      <alignment horizontal="right"/>
    </xf>
    <xf numFmtId="41" fontId="16" fillId="0" borderId="2" xfId="41" applyNumberFormat="1" applyFont="1" applyFill="1" applyBorder="1" applyAlignment="1">
      <alignment horizontal="right"/>
    </xf>
    <xf numFmtId="41" fontId="17" fillId="0" borderId="0" xfId="23" applyNumberFormat="1" applyFont="1" applyFill="1" applyAlignment="1"/>
    <xf numFmtId="0" fontId="13" fillId="0" borderId="0" xfId="0" applyFont="1" applyAlignment="1">
      <alignment horizontal="left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166" fontId="17" fillId="0" borderId="0" xfId="0" applyNumberFormat="1" applyFont="1" applyAlignment="1">
      <alignment horizontal="left" vertical="center"/>
    </xf>
    <xf numFmtId="43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3" fillId="0" borderId="0" xfId="0" quotePrefix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7" fillId="0" borderId="0" xfId="43" applyFont="1" applyAlignment="1">
      <alignment horizontal="center" vertical="center"/>
    </xf>
    <xf numFmtId="49" fontId="17" fillId="0" borderId="0" xfId="0" quotePrefix="1" applyNumberFormat="1" applyFont="1" applyAlignment="1">
      <alignment horizontal="center"/>
    </xf>
    <xf numFmtId="49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17" fillId="0" borderId="6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172" fontId="18" fillId="0" borderId="0" xfId="1" applyNumberFormat="1" applyFont="1" applyFill="1" applyBorder="1" applyAlignment="1">
      <alignment horizontal="center"/>
    </xf>
    <xf numFmtId="0" fontId="16" fillId="0" borderId="0" xfId="43" applyFont="1" applyFill="1" applyAlignment="1">
      <alignment horizontal="center"/>
    </xf>
    <xf numFmtId="49" fontId="17" fillId="0" borderId="0" xfId="0" quotePrefix="1" applyNumberFormat="1" applyFont="1" applyFill="1" applyAlignment="1">
      <alignment horizontal="center"/>
    </xf>
    <xf numFmtId="49" fontId="17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7" fillId="0" borderId="0" xfId="0" applyFont="1" applyAlignment="1">
      <alignment horizontal="left" vertical="center"/>
    </xf>
    <xf numFmtId="37" fontId="16" fillId="0" borderId="0" xfId="23" applyNumberFormat="1" applyFont="1" applyAlignment="1">
      <alignment horizontal="left"/>
    </xf>
    <xf numFmtId="0" fontId="16" fillId="0" borderId="0" xfId="43" applyFont="1" applyAlignment="1">
      <alignment horizontal="center"/>
    </xf>
    <xf numFmtId="0" fontId="17" fillId="0" borderId="0" xfId="0" applyFont="1" applyFill="1" applyAlignment="1">
      <alignment horizontal="center"/>
    </xf>
  </cellXfs>
  <cellStyles count="220">
    <cellStyle name="0,0_x000d__x000a_NA_x000d__x000a_" xfId="45"/>
    <cellStyle name="20% - Accent1 2" xfId="55"/>
    <cellStyle name="20% - Accent2 2" xfId="56"/>
    <cellStyle name="20% - Accent3 2" xfId="57"/>
    <cellStyle name="20% - Accent4 2" xfId="58"/>
    <cellStyle name="20% - Accent5 2" xfId="59"/>
    <cellStyle name="20% - Accent6 2" xfId="60"/>
    <cellStyle name="40% - Accent1 2" xfId="61"/>
    <cellStyle name="40% - Accent2 2" xfId="62"/>
    <cellStyle name="40% - Accent3 2" xfId="63"/>
    <cellStyle name="40% - Accent4 2" xfId="64"/>
    <cellStyle name="40% - Accent5 2" xfId="65"/>
    <cellStyle name="40% - Accent6 2" xfId="66"/>
    <cellStyle name="60% - Accent1 2" xfId="67"/>
    <cellStyle name="60% - Accent2 2" xfId="68"/>
    <cellStyle name="60% - Accent3 2" xfId="69"/>
    <cellStyle name="60% - Accent4 2" xfId="70"/>
    <cellStyle name="60% - Accent5 2" xfId="71"/>
    <cellStyle name="60% - Accent6 2" xfId="72"/>
    <cellStyle name="75" xfId="73"/>
    <cellStyle name="Accent1 2" xfId="74"/>
    <cellStyle name="Accent2 2" xfId="75"/>
    <cellStyle name="Accent3 2" xfId="76"/>
    <cellStyle name="Accent4 2" xfId="77"/>
    <cellStyle name="Accent5 2" xfId="78"/>
    <cellStyle name="Accent6 2" xfId="79"/>
    <cellStyle name="Bad 2" xfId="80"/>
    <cellStyle name="Calculation 2" xfId="81"/>
    <cellStyle name="Check Cell 2" xfId="82"/>
    <cellStyle name="Comma" xfId="1" builtinId="3"/>
    <cellStyle name="Comma 10" xfId="189"/>
    <cellStyle name="Comma 11" xfId="212"/>
    <cellStyle name="Comma 12" xfId="214"/>
    <cellStyle name="Comma 2" xfId="2"/>
    <cellStyle name="Comma 2 2" xfId="3"/>
    <cellStyle name="Comma 2 2 2" xfId="190"/>
    <cellStyle name="Comma 2 2 3" xfId="199"/>
    <cellStyle name="Comma 2 2 4" xfId="46"/>
    <cellStyle name="Comma 2 3" xfId="83"/>
    <cellStyle name="Comma 2 3 2" xfId="204"/>
    <cellStyle name="Comma 2 4" xfId="196"/>
    <cellStyle name="Comma 3" xfId="4"/>
    <cellStyle name="Comma 3 2" xfId="5"/>
    <cellStyle name="Comma 3 3" xfId="208"/>
    <cellStyle name="Comma 3 4" xfId="47"/>
    <cellStyle name="Comma 4" xfId="6"/>
    <cellStyle name="Comma 4 2" xfId="7"/>
    <cellStyle name="Comma 4 3" xfId="44"/>
    <cellStyle name="Comma 4 4" xfId="213"/>
    <cellStyle name="Comma 4 5" xfId="48"/>
    <cellStyle name="Comma 5" xfId="8"/>
    <cellStyle name="Comma 5 2" xfId="188"/>
    <cellStyle name="Comma 5 3" xfId="198"/>
    <cellStyle name="Comma 5 4" xfId="54"/>
    <cellStyle name="Comma 6" xfId="9"/>
    <cellStyle name="Comma 6 2" xfId="10"/>
    <cellStyle name="Comma 6 3" xfId="84"/>
    <cellStyle name="Comma 7" xfId="85"/>
    <cellStyle name="Comma 7 2" xfId="193"/>
    <cellStyle name="Comma 8" xfId="86"/>
    <cellStyle name="Comma 9" xfId="211"/>
    <cellStyle name="comma zerodec" xfId="11"/>
    <cellStyle name="Credit" xfId="12"/>
    <cellStyle name="Credit subtotal" xfId="13"/>
    <cellStyle name="Credit Total" xfId="14"/>
    <cellStyle name="Currency" xfId="219" builtinId="4"/>
    <cellStyle name="Currency 2" xfId="149"/>
    <cellStyle name="Currency1" xfId="15"/>
    <cellStyle name="Debit" xfId="16"/>
    <cellStyle name="Debit subtotal" xfId="17"/>
    <cellStyle name="Debit Total" xfId="18"/>
    <cellStyle name="Dollar (zero dec)" xfId="19"/>
    <cellStyle name="E&amp;Y House" xfId="87"/>
    <cellStyle name="Explanatory Text 2" xfId="88"/>
    <cellStyle name="Good 2" xfId="89"/>
    <cellStyle name="Grey" xfId="90"/>
    <cellStyle name="Header1" xfId="91"/>
    <cellStyle name="Header2" xfId="92"/>
    <cellStyle name="Heading" xfId="93"/>
    <cellStyle name="Heading 1 2" xfId="94"/>
    <cellStyle name="Heading 2 2" xfId="95"/>
    <cellStyle name="Heading 3 2" xfId="96"/>
    <cellStyle name="Heading 4 2" xfId="97"/>
    <cellStyle name="Heading 5" xfId="98"/>
    <cellStyle name="Input [yellow]" xfId="99"/>
    <cellStyle name="Input 2" xfId="100"/>
    <cellStyle name="Input 3" xfId="101"/>
    <cellStyle name="Input 4" xfId="102"/>
    <cellStyle name="Linked Cell 2" xfId="103"/>
    <cellStyle name="Neutral 2" xfId="104"/>
    <cellStyle name="no dec" xfId="20"/>
    <cellStyle name="Normal" xfId="0" builtinId="0"/>
    <cellStyle name="Normal - Style1" xfId="105"/>
    <cellStyle name="Normal - Style1 2" xfId="191"/>
    <cellStyle name="Normal 10" xfId="21"/>
    <cellStyle name="Normal 10 2" xfId="22"/>
    <cellStyle name="Normal 10 3" xfId="23"/>
    <cellStyle name="Normal 10 4" xfId="201"/>
    <cellStyle name="Normal 10 5" xfId="106"/>
    <cellStyle name="Normal 11" xfId="24"/>
    <cellStyle name="Normal 11 2" xfId="25"/>
    <cellStyle name="Normal 11 3" xfId="203"/>
    <cellStyle name="Normal 11 4" xfId="107"/>
    <cellStyle name="Normal 12" xfId="26"/>
    <cellStyle name="Normal 12 2" xfId="207"/>
    <cellStyle name="Normal 12 3" xfId="108"/>
    <cellStyle name="Normal 13" xfId="109"/>
    <cellStyle name="Normal 14" xfId="110"/>
    <cellStyle name="Normal 15" xfId="111"/>
    <cellStyle name="Normal 16" xfId="146"/>
    <cellStyle name="Normal 17" xfId="195"/>
    <cellStyle name="Normal 18" xfId="215"/>
    <cellStyle name="Normal 19" xfId="216"/>
    <cellStyle name="Normal 2" xfId="27"/>
    <cellStyle name="Normal 2 2" xfId="28"/>
    <cellStyle name="Normal 2 2 2" xfId="200"/>
    <cellStyle name="Normal 2 3" xfId="29"/>
    <cellStyle name="Normal 2 3 2" xfId="202"/>
    <cellStyle name="Normal 2 3 3" xfId="112"/>
    <cellStyle name="Normal 2 4" xfId="30"/>
    <cellStyle name="Normal 2 4 2" xfId="205"/>
    <cellStyle name="Normal 2 4 3" xfId="147"/>
    <cellStyle name="Normal 2 5" xfId="206"/>
    <cellStyle name="Normal 2 6" xfId="209"/>
    <cellStyle name="Normal 2_FNS53Q3-draft181010" xfId="53"/>
    <cellStyle name="Normal 3" xfId="31"/>
    <cellStyle name="Normal 3 2" xfId="192"/>
    <cellStyle name="Normal 3 3" xfId="49"/>
    <cellStyle name="Normal 4" xfId="32"/>
    <cellStyle name="Normal 4 2" xfId="33"/>
    <cellStyle name="Normal 4 3" xfId="50"/>
    <cellStyle name="Normal 5" xfId="34"/>
    <cellStyle name="Normal 5 2" xfId="35"/>
    <cellStyle name="Normal 5 2 2" xfId="148"/>
    <cellStyle name="Normal 6" xfId="36"/>
    <cellStyle name="Normal 6 2" xfId="197"/>
    <cellStyle name="Normal 7" xfId="37"/>
    <cellStyle name="Normal 7 2" xfId="38"/>
    <cellStyle name="Normal 7 2 2" xfId="39"/>
    <cellStyle name="Normal 7 3" xfId="145"/>
    <cellStyle name="Normal 7 4" xfId="113"/>
    <cellStyle name="Normal 8" xfId="40"/>
    <cellStyle name="Normal 8 2" xfId="41"/>
    <cellStyle name="Normal 8 3" xfId="114"/>
    <cellStyle name="Normal 9" xfId="42"/>
    <cellStyle name="Normal 9 2" xfId="194"/>
    <cellStyle name="Normal 9 3" xfId="51"/>
    <cellStyle name="Normal_ASC05Q3" xfId="43"/>
    <cellStyle name="Normal_Berli - Dec 2002 (Thai)-3" xfId="217"/>
    <cellStyle name="Note 2" xfId="115"/>
    <cellStyle name="Output 2" xfId="116"/>
    <cellStyle name="Output Amounts" xfId="117"/>
    <cellStyle name="Percent" xfId="218" builtinId="5"/>
    <cellStyle name="Percent (0)" xfId="118"/>
    <cellStyle name="Percent [2]" xfId="119"/>
    <cellStyle name="Percent [2] 2" xfId="120"/>
    <cellStyle name="Percent 2" xfId="52"/>
    <cellStyle name="Percent 2 2" xfId="210"/>
    <cellStyle name="Percent 3" xfId="121"/>
    <cellStyle name="Percent 4" xfId="122"/>
    <cellStyle name="Percent 5" xfId="123"/>
    <cellStyle name="Percent 6" xfId="124"/>
    <cellStyle name="Percent 7" xfId="125"/>
    <cellStyle name="Percent 8" xfId="126"/>
    <cellStyle name="Percent 9" xfId="127"/>
    <cellStyle name="Quantity" xfId="128"/>
    <cellStyle name="Quantity 2" xfId="129"/>
    <cellStyle name="Quantity_Note FFM template" xfId="130"/>
    <cellStyle name="SAPBEXaggData" xfId="150"/>
    <cellStyle name="SAPBEXaggDataEmph" xfId="151"/>
    <cellStyle name="SAPBEXaggItem" xfId="152"/>
    <cellStyle name="SAPBEXaggItemX" xfId="153"/>
    <cellStyle name="SAPBEXchaText" xfId="154"/>
    <cellStyle name="SAPBEXexcBad7" xfId="155"/>
    <cellStyle name="SAPBEXexcBad8" xfId="156"/>
    <cellStyle name="SAPBEXexcBad9" xfId="157"/>
    <cellStyle name="SAPBEXexcCritical4" xfId="158"/>
    <cellStyle name="SAPBEXexcCritical5" xfId="159"/>
    <cellStyle name="SAPBEXexcCritical6" xfId="160"/>
    <cellStyle name="SAPBEXexcGood1" xfId="161"/>
    <cellStyle name="SAPBEXexcGood2" xfId="162"/>
    <cellStyle name="SAPBEXexcGood3" xfId="163"/>
    <cellStyle name="SAPBEXfilterDrill" xfId="164"/>
    <cellStyle name="SAPBEXfilterItem" xfId="165"/>
    <cellStyle name="SAPBEXfilterText" xfId="166"/>
    <cellStyle name="SAPBEXformats" xfId="167"/>
    <cellStyle name="SAPBEXheaderItem" xfId="168"/>
    <cellStyle name="SAPBEXheaderText" xfId="169"/>
    <cellStyle name="SAPBEXHLevel0" xfId="170"/>
    <cellStyle name="SAPBEXHLevel0X" xfId="171"/>
    <cellStyle name="SAPBEXHLevel1" xfId="172"/>
    <cellStyle name="SAPBEXHLevel1X" xfId="173"/>
    <cellStyle name="SAPBEXHLevel2" xfId="174"/>
    <cellStyle name="SAPBEXHLevel2X" xfId="175"/>
    <cellStyle name="SAPBEXHLevel3" xfId="176"/>
    <cellStyle name="SAPBEXHLevel3X" xfId="177"/>
    <cellStyle name="SAPBEXresData" xfId="178"/>
    <cellStyle name="SAPBEXresDataEmph" xfId="179"/>
    <cellStyle name="SAPBEXresItem" xfId="180"/>
    <cellStyle name="SAPBEXresItemX" xfId="181"/>
    <cellStyle name="SAPBEXstdData" xfId="182"/>
    <cellStyle name="SAPBEXstdDataEmph" xfId="183"/>
    <cellStyle name="SAPBEXstdItem" xfId="184"/>
    <cellStyle name="SAPBEXstdItemX" xfId="185"/>
    <cellStyle name="SAPBEXtitle" xfId="186"/>
    <cellStyle name="SAPBEXundefined" xfId="187"/>
    <cellStyle name="Tickmark" xfId="131"/>
    <cellStyle name="Title 2" xfId="132"/>
    <cellStyle name="Total 2" xfId="133"/>
    <cellStyle name="Warning Text 2" xfId="134"/>
    <cellStyle name="เครื่องหมายจุลภาค_U3" xfId="135"/>
    <cellStyle name="เชื่อมโยงหลายมิติ" xfId="136"/>
    <cellStyle name="ตามการเชื่อมโยงหลายมิติ" xfId="137"/>
    <cellStyle name="น้บะภฒ_95" xfId="138"/>
    <cellStyle name="ปกติ_2002_TSC_Lead_31.12.2002_Update" xfId="139"/>
    <cellStyle name="ฤธถ [0]_95" xfId="140"/>
    <cellStyle name="ฤธถ_95" xfId="141"/>
    <cellStyle name="ล๋ศญ [0]_95" xfId="142"/>
    <cellStyle name="ล๋ศญ_95" xfId="143"/>
    <cellStyle name="วฅมุ_4ฟ๙ฝวภ๛" xfId="14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FF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13" Type="http://schemas.openxmlformats.org/officeDocument/2006/relationships/printerSettings" Target="../printerSettings/printerSettings25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125" defaultRowHeight="19.8"/>
  <sheetData/>
  <customSheetViews>
    <customSheetView guid="{A82D49EB-A25D-4520-9E5A-28478E33FF16}" state="hidden">
      <pageMargins left="0" right="0" top="0" bottom="0" header="0" footer="0"/>
      <printOptions gridLines="1"/>
      <pageSetup paperSize="9" orientation="portrait" r:id="rId1"/>
      <headerFooter alignWithMargins="0">
        <oddHeader>&amp;A</oddHeader>
        <oddFooter>Page &amp;P</oddFooter>
      </headerFooter>
    </customSheetView>
    <customSheetView guid="{777C3DCA-DB29-4D4A-B955-242E20546123}" state="hidden">
      <pageMargins left="0" right="0" top="0" bottom="0" header="0" footer="0"/>
      <printOptions gridLines="1"/>
      <pageSetup paperSize="9" orientation="portrait" r:id="rId2"/>
      <headerFooter alignWithMargins="0">
        <oddHeader>&amp;A</oddHeader>
        <oddFooter>Page &amp;P</oddFooter>
      </headerFooter>
    </customSheetView>
    <customSheetView guid="{BEF176AB-5F77-4CE8-B3EC-B5F59335502B}" state="hidden">
      <pageMargins left="0" right="0" top="0" bottom="0" header="0" footer="0"/>
      <printOptions gridLines="1"/>
      <pageSetup paperSize="9" orientation="portrait" r:id="rId3"/>
      <headerFooter alignWithMargins="0">
        <oddHeader>&amp;A</oddHeader>
        <oddFooter>Page &amp;P</oddFooter>
      </headerFooter>
    </customSheetView>
    <customSheetView guid="{023D5389-0C50-47D1-A88C-CC8DB0B04D83}" state="hidden">
      <pageMargins left="0" right="0" top="0" bottom="0" header="0" footer="0"/>
      <printOptions gridLines="1"/>
      <pageSetup paperSize="9" orientation="portrait" r:id="rId4"/>
      <headerFooter alignWithMargins="0">
        <oddHeader>&amp;A</oddHeader>
        <oddFooter>Page &amp;P</oddFooter>
      </headerFooter>
    </customSheetView>
    <customSheetView guid="{389C49A3-3074-4B57-9936-4A93891C35E1}" state="hidden">
      <pageMargins left="0" right="0" top="0" bottom="0" header="0" footer="0"/>
      <printOptions gridLines="1"/>
      <pageSetup paperSize="9" orientation="portrait" r:id="rId5"/>
      <headerFooter alignWithMargins="0">
        <oddHeader>&amp;A</oddHeader>
        <oddFooter>Page &amp;P</oddFooter>
      </headerFooter>
    </customSheetView>
    <customSheetView guid="{A4695C2D-4B51-4EDA-A343-D1C23B45E9CF}" state="hidden" showRuler="0">
      <pageMargins left="0" right="0" top="0" bottom="0" header="0" footer="0"/>
      <printOptions gridLines="1"/>
      <headerFooter alignWithMargins="0">
        <oddHeader>&amp;A</oddHeader>
        <oddFooter>Page &amp;P</oddFooter>
      </headerFooter>
    </customSheetView>
    <customSheetView guid="{14F2CB60-0B6E-4A74-B9D9-FA75EECB80F8}" showPageBreaks="1" state="hidden" showRuler="0">
      <pageMargins left="0" right="0" top="0" bottom="0" header="0" footer="0"/>
      <printOptions gridLines="1"/>
      <headerFooter alignWithMargins="0">
        <oddHeader>&amp;A</oddHeader>
        <oddFooter>Page &amp;P</oddFooter>
      </headerFooter>
    </customSheetView>
    <customSheetView guid="{71F08C2D-A392-4E43-8C71-7A0315E603E3}" showPageBreaks="1" state="hidden" showRuler="0">
      <pageMargins left="0" right="0" top="0" bottom="0" header="0" footer="0"/>
      <printOptions gridLines="1"/>
      <pageSetup paperSize="9" orientation="portrait" r:id="rId6"/>
      <headerFooter alignWithMargins="0">
        <oddHeader>&amp;A</oddHeader>
        <oddFooter>Page &amp;P</oddFooter>
      </headerFooter>
    </customSheetView>
    <customSheetView guid="{6D8DA1E2-E683-4EF8-8323-F59E6D53EF58}" state="hidden">
      <pageMargins left="0" right="0" top="0" bottom="0" header="0" footer="0"/>
      <printOptions gridLines="1"/>
      <pageSetup paperSize="9" orientation="portrait" r:id="rId7"/>
      <headerFooter alignWithMargins="0">
        <oddHeader>&amp;A</oddHeader>
        <oddFooter>Page &amp;P</oddFooter>
      </headerFooter>
    </customSheetView>
    <customSheetView guid="{B1903EBB-F2B2-482F-8522-EFC6A62EFE29}" state="hidden">
      <pageMargins left="0" right="0" top="0" bottom="0" header="0" footer="0"/>
      <printOptions gridLines="1"/>
      <pageSetup paperSize="9" orientation="portrait" r:id="rId8"/>
      <headerFooter alignWithMargins="0">
        <oddHeader>&amp;A</oddHeader>
        <oddFooter>Page &amp;P</oddFooter>
      </headerFooter>
    </customSheetView>
    <customSheetView guid="{88D99024-9974-4C2C-AD31-DE47EDB57561}" state="hidden" showRuler="0">
      <pageMargins left="0" right="0" top="0" bottom="0" header="0" footer="0"/>
      <printOptions gridLines="1"/>
      <pageSetup paperSize="9" orientation="portrait" r:id="rId9"/>
      <headerFooter alignWithMargins="0">
        <oddHeader>&amp;A</oddHeader>
        <oddFooter>Page &amp;P</oddFooter>
      </headerFooter>
    </customSheetView>
    <customSheetView guid="{E2C5A292-1F08-4011-B7CD-B2C1CB9ECC1B}" state="hidden" showRuler="0">
      <pageMargins left="0" right="0" top="0" bottom="0" header="0" footer="0"/>
      <printOptions gridLines="1"/>
      <pageSetup paperSize="9" orientation="portrait" r:id="rId10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pageSetup paperSize="9" orientation="portrait" r:id="rId1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7"/>
  <sheetViews>
    <sheetView tabSelected="1" view="pageBreakPreview" topLeftCell="A105" zoomScaleNormal="55" zoomScaleSheetLayoutView="100" workbookViewId="0">
      <selection activeCell="D109" sqref="D109:J110"/>
    </sheetView>
  </sheetViews>
  <sheetFormatPr defaultColWidth="9.375" defaultRowHeight="21.6" customHeight="1"/>
  <cols>
    <col min="1" max="1" width="66.625" style="54" customWidth="1"/>
    <col min="2" max="2" width="9.75" style="103" customWidth="1"/>
    <col min="3" max="3" width="1.125" style="103" customWidth="1"/>
    <col min="4" max="4" width="14.375" style="54" customWidth="1"/>
    <col min="5" max="5" width="1.125" style="54" customWidth="1"/>
    <col min="6" max="6" width="14.375" style="54" customWidth="1"/>
    <col min="7" max="7" width="1.125" style="54" customWidth="1"/>
    <col min="8" max="8" width="14.375" style="54" customWidth="1"/>
    <col min="9" max="9" width="1.125" style="54" customWidth="1"/>
    <col min="10" max="10" width="14.375" style="54" customWidth="1"/>
    <col min="11" max="11" width="11.375" style="54" customWidth="1"/>
    <col min="12" max="12" width="11.625" style="2" bestFit="1" customWidth="1"/>
    <col min="13" max="16384" width="9.375" style="54"/>
  </cols>
  <sheetData>
    <row r="1" spans="1:13" s="128" customFormat="1" ht="20.85" customHeight="1">
      <c r="A1" s="126" t="s">
        <v>0</v>
      </c>
      <c r="B1" s="127"/>
      <c r="C1" s="127"/>
      <c r="D1" s="87"/>
      <c r="E1" s="87"/>
      <c r="F1" s="87"/>
      <c r="G1" s="87"/>
      <c r="H1" s="87"/>
      <c r="I1" s="87"/>
      <c r="J1" s="87"/>
      <c r="L1" s="28"/>
    </row>
    <row r="2" spans="1:13" s="128" customFormat="1" ht="20.85" customHeight="1">
      <c r="A2" s="274" t="s">
        <v>1</v>
      </c>
      <c r="B2" s="274"/>
      <c r="C2" s="274"/>
      <c r="D2" s="274"/>
      <c r="E2" s="274"/>
      <c r="F2" s="274"/>
      <c r="G2" s="274"/>
      <c r="H2" s="274"/>
      <c r="I2" s="274"/>
      <c r="J2" s="274"/>
      <c r="L2" s="28"/>
    </row>
    <row r="3" spans="1:13" ht="20.85" customHeight="1">
      <c r="A3" s="55"/>
      <c r="B3" s="129"/>
      <c r="C3" s="129"/>
      <c r="D3" s="275"/>
      <c r="E3" s="275"/>
      <c r="F3" s="275"/>
      <c r="G3" s="55"/>
      <c r="H3" s="275"/>
      <c r="I3" s="275"/>
      <c r="J3" s="275"/>
    </row>
    <row r="4" spans="1:13" ht="20.85" customHeight="1">
      <c r="A4" s="130"/>
      <c r="B4" s="52"/>
      <c r="C4" s="52"/>
      <c r="D4" s="276" t="s">
        <v>2</v>
      </c>
      <c r="E4" s="276"/>
      <c r="F4" s="276"/>
      <c r="G4" s="196"/>
      <c r="H4" s="276" t="s">
        <v>3</v>
      </c>
      <c r="I4" s="276"/>
      <c r="J4" s="276"/>
    </row>
    <row r="5" spans="1:13" s="55" customFormat="1" ht="20.85" customHeight="1">
      <c r="A5" s="130"/>
      <c r="B5" s="52"/>
      <c r="C5" s="52"/>
      <c r="D5" s="276" t="s">
        <v>4</v>
      </c>
      <c r="E5" s="276"/>
      <c r="F5" s="276"/>
      <c r="G5" s="196"/>
      <c r="H5" s="277" t="s">
        <v>4</v>
      </c>
      <c r="I5" s="277"/>
      <c r="J5" s="277"/>
      <c r="L5" s="3"/>
    </row>
    <row r="6" spans="1:13" s="55" customFormat="1" ht="20.85" customHeight="1">
      <c r="A6" s="130"/>
      <c r="B6" s="52"/>
      <c r="C6" s="52"/>
      <c r="D6" s="88" t="s">
        <v>5</v>
      </c>
      <c r="E6" s="199"/>
      <c r="F6" s="199" t="s">
        <v>6</v>
      </c>
      <c r="G6" s="199"/>
      <c r="H6" s="88" t="s">
        <v>5</v>
      </c>
      <c r="I6" s="199"/>
      <c r="J6" s="199" t="s">
        <v>6</v>
      </c>
      <c r="L6" s="3"/>
    </row>
    <row r="7" spans="1:13" s="55" customFormat="1" ht="20.85" customHeight="1">
      <c r="A7" s="130"/>
      <c r="B7" s="52" t="s">
        <v>7</v>
      </c>
      <c r="C7" s="52"/>
      <c r="D7" s="199">
        <v>2024</v>
      </c>
      <c r="E7" s="199"/>
      <c r="F7" s="199">
        <v>2023</v>
      </c>
      <c r="G7" s="199"/>
      <c r="H7" s="199">
        <v>2024</v>
      </c>
      <c r="I7" s="199"/>
      <c r="J7" s="199">
        <v>2023</v>
      </c>
      <c r="L7" s="3"/>
    </row>
    <row r="8" spans="1:13" s="55" customFormat="1" ht="20.85" customHeight="1">
      <c r="A8" s="131" t="s">
        <v>8</v>
      </c>
      <c r="C8" s="52"/>
      <c r="D8" s="199" t="s">
        <v>9</v>
      </c>
      <c r="E8" s="199"/>
      <c r="F8" s="199" t="s">
        <v>227</v>
      </c>
      <c r="G8" s="199"/>
      <c r="H8" s="199" t="s">
        <v>9</v>
      </c>
      <c r="I8" s="199"/>
      <c r="J8" s="199"/>
      <c r="L8" s="3"/>
      <c r="M8" s="195"/>
    </row>
    <row r="9" spans="1:13" s="55" customFormat="1" ht="20.85" customHeight="1">
      <c r="A9" s="130" t="s">
        <v>10</v>
      </c>
      <c r="B9" s="52"/>
      <c r="C9" s="52"/>
      <c r="D9" s="280" t="s">
        <v>11</v>
      </c>
      <c r="E9" s="280"/>
      <c r="F9" s="280"/>
      <c r="G9" s="280"/>
      <c r="H9" s="280"/>
      <c r="I9" s="280"/>
      <c r="J9" s="280"/>
      <c r="L9" s="3"/>
    </row>
    <row r="10" spans="1:13" ht="20.85" customHeight="1">
      <c r="A10" s="132" t="s">
        <v>12</v>
      </c>
      <c r="B10" s="52"/>
      <c r="C10" s="52"/>
      <c r="D10" s="7"/>
      <c r="E10" s="51"/>
      <c r="F10" s="7"/>
      <c r="G10" s="51"/>
      <c r="H10" s="8"/>
      <c r="I10" s="51"/>
      <c r="J10" s="7"/>
    </row>
    <row r="11" spans="1:13" ht="20.85" customHeight="1">
      <c r="A11" s="51" t="s">
        <v>13</v>
      </c>
      <c r="B11" s="52"/>
      <c r="C11" s="52"/>
      <c r="D11" s="33">
        <v>110370</v>
      </c>
      <c r="E11" s="33"/>
      <c r="F11" s="33">
        <v>261202</v>
      </c>
      <c r="G11" s="33"/>
      <c r="H11" s="33">
        <v>6757</v>
      </c>
      <c r="I11" s="33"/>
      <c r="J11" s="33">
        <v>6115</v>
      </c>
      <c r="K11" s="136"/>
    </row>
    <row r="12" spans="1:13" ht="20.85" customHeight="1">
      <c r="A12" s="51" t="s">
        <v>14</v>
      </c>
      <c r="B12" s="204">
        <v>3</v>
      </c>
      <c r="C12" s="52"/>
      <c r="D12" s="33">
        <v>0</v>
      </c>
      <c r="E12" s="33"/>
      <c r="F12" s="33">
        <v>0</v>
      </c>
      <c r="G12" s="33"/>
      <c r="H12" s="33">
        <v>1145</v>
      </c>
      <c r="I12" s="33"/>
      <c r="J12" s="33">
        <v>1670</v>
      </c>
      <c r="K12" s="136"/>
    </row>
    <row r="13" spans="1:13" ht="20.85" customHeight="1">
      <c r="A13" s="51" t="s">
        <v>15</v>
      </c>
      <c r="B13" s="204">
        <v>3</v>
      </c>
      <c r="C13" s="52"/>
      <c r="D13" s="33">
        <v>894883</v>
      </c>
      <c r="E13" s="33"/>
      <c r="F13" s="33">
        <v>882984</v>
      </c>
      <c r="G13" s="33"/>
      <c r="H13" s="33">
        <v>82251</v>
      </c>
      <c r="I13" s="33"/>
      <c r="J13" s="33">
        <v>36021</v>
      </c>
      <c r="K13" s="136"/>
    </row>
    <row r="14" spans="1:13" ht="20.85" customHeight="1">
      <c r="A14" s="51" t="s">
        <v>16</v>
      </c>
      <c r="B14" s="204"/>
      <c r="C14" s="52"/>
      <c r="D14" s="33">
        <v>118751</v>
      </c>
      <c r="E14" s="33"/>
      <c r="F14" s="33">
        <v>155939</v>
      </c>
      <c r="G14" s="33"/>
      <c r="H14" s="33">
        <v>0</v>
      </c>
      <c r="I14" s="33"/>
      <c r="J14" s="33">
        <v>0</v>
      </c>
      <c r="K14" s="136"/>
    </row>
    <row r="15" spans="1:13" ht="20.85" customHeight="1">
      <c r="A15" s="51" t="s">
        <v>17</v>
      </c>
      <c r="B15" s="204">
        <v>3</v>
      </c>
      <c r="C15" s="52"/>
      <c r="D15" s="33">
        <v>550</v>
      </c>
      <c r="E15" s="33"/>
      <c r="F15" s="33">
        <v>241</v>
      </c>
      <c r="G15" s="33"/>
      <c r="H15" s="33">
        <v>0</v>
      </c>
      <c r="I15" s="33"/>
      <c r="J15" s="33">
        <v>0</v>
      </c>
      <c r="K15" s="136"/>
    </row>
    <row r="16" spans="1:13" ht="20.85" customHeight="1">
      <c r="A16" s="51" t="s">
        <v>18</v>
      </c>
      <c r="B16" s="204">
        <v>3</v>
      </c>
      <c r="C16" s="52"/>
      <c r="D16" s="30">
        <v>965660</v>
      </c>
      <c r="E16" s="53"/>
      <c r="F16" s="30">
        <v>757000</v>
      </c>
      <c r="G16" s="53"/>
      <c r="H16" s="29">
        <v>1792154</v>
      </c>
      <c r="I16" s="53"/>
      <c r="J16" s="29">
        <v>525000</v>
      </c>
      <c r="K16" s="136"/>
    </row>
    <row r="17" spans="1:11" ht="20.85" customHeight="1">
      <c r="A17" s="51" t="s">
        <v>19</v>
      </c>
      <c r="B17" s="204">
        <v>4</v>
      </c>
      <c r="C17" s="52"/>
      <c r="D17" s="31">
        <v>130000</v>
      </c>
      <c r="E17" s="53"/>
      <c r="F17" s="31">
        <v>130000</v>
      </c>
      <c r="G17" s="53"/>
      <c r="H17" s="32">
        <v>70000</v>
      </c>
      <c r="I17" s="53"/>
      <c r="J17" s="32">
        <v>70000</v>
      </c>
      <c r="K17" s="136"/>
    </row>
    <row r="18" spans="1:11" ht="20.85" customHeight="1">
      <c r="A18" s="51" t="s">
        <v>20</v>
      </c>
      <c r="B18" s="204">
        <v>5</v>
      </c>
      <c r="C18" s="52"/>
      <c r="D18" s="31">
        <v>2121646</v>
      </c>
      <c r="E18" s="53"/>
      <c r="F18" s="31">
        <v>2292760</v>
      </c>
      <c r="G18" s="53"/>
      <c r="H18" s="32">
        <v>0</v>
      </c>
      <c r="I18" s="53"/>
      <c r="J18" s="32">
        <v>0</v>
      </c>
      <c r="K18" s="136"/>
    </row>
    <row r="19" spans="1:11" ht="20.85" customHeight="1">
      <c r="A19" s="51" t="s">
        <v>21</v>
      </c>
      <c r="B19" s="204"/>
      <c r="C19" s="52"/>
      <c r="D19" s="31">
        <v>9922</v>
      </c>
      <c r="E19" s="53"/>
      <c r="F19" s="31">
        <v>8756</v>
      </c>
      <c r="G19" s="53"/>
      <c r="H19" s="32">
        <v>0</v>
      </c>
      <c r="I19" s="53"/>
      <c r="J19" s="32">
        <v>0</v>
      </c>
      <c r="K19" s="136"/>
    </row>
    <row r="20" spans="1:11" ht="20.85" customHeight="1">
      <c r="A20" s="51" t="s">
        <v>22</v>
      </c>
      <c r="B20" s="52" t="s">
        <v>246</v>
      </c>
      <c r="C20" s="52"/>
      <c r="D20" s="33">
        <v>51472</v>
      </c>
      <c r="E20" s="33"/>
      <c r="F20" s="33">
        <v>503472</v>
      </c>
      <c r="G20" s="33"/>
      <c r="H20" s="33">
        <v>51472</v>
      </c>
      <c r="I20" s="33"/>
      <c r="J20" s="33">
        <v>165022</v>
      </c>
      <c r="K20" s="136"/>
    </row>
    <row r="21" spans="1:11" ht="20.85" customHeight="1">
      <c r="A21" s="51" t="s">
        <v>23</v>
      </c>
      <c r="B21" s="52">
        <v>3</v>
      </c>
      <c r="C21" s="52"/>
      <c r="D21" s="33">
        <v>0</v>
      </c>
      <c r="E21" s="33"/>
      <c r="F21" s="33">
        <v>0</v>
      </c>
      <c r="G21" s="33"/>
      <c r="H21" s="33">
        <v>0</v>
      </c>
      <c r="I21" s="33"/>
      <c r="J21" s="33">
        <v>430000</v>
      </c>
      <c r="K21" s="136"/>
    </row>
    <row r="22" spans="1:11" ht="20.85" customHeight="1">
      <c r="A22" s="51" t="s">
        <v>24</v>
      </c>
      <c r="B22" s="52"/>
      <c r="C22" s="52"/>
      <c r="D22" s="34">
        <v>246485</v>
      </c>
      <c r="E22" s="53"/>
      <c r="F22" s="34">
        <v>194246</v>
      </c>
      <c r="G22" s="53"/>
      <c r="H22" s="35">
        <v>22072</v>
      </c>
      <c r="I22" s="53"/>
      <c r="J22" s="35">
        <v>20980</v>
      </c>
      <c r="K22" s="136"/>
    </row>
    <row r="23" spans="1:11" ht="20.85" customHeight="1">
      <c r="A23" s="130" t="s">
        <v>25</v>
      </c>
      <c r="B23" s="52"/>
      <c r="C23" s="52"/>
      <c r="D23" s="77">
        <f>SUM(D11:D22)</f>
        <v>4649739</v>
      </c>
      <c r="E23" s="56"/>
      <c r="F23" s="77">
        <f>SUM(F11:F22)</f>
        <v>5186600</v>
      </c>
      <c r="G23" s="56"/>
      <c r="H23" s="77">
        <f>SUM(H11:H22)</f>
        <v>2025851</v>
      </c>
      <c r="I23" s="36"/>
      <c r="J23" s="77">
        <f>SUM(J11:J22)</f>
        <v>1254808</v>
      </c>
      <c r="K23" s="136"/>
    </row>
    <row r="24" spans="1:11" ht="20.85" customHeight="1">
      <c r="A24" s="51"/>
      <c r="B24" s="52"/>
      <c r="C24" s="52"/>
      <c r="D24" s="53"/>
      <c r="E24" s="53"/>
      <c r="F24" s="53"/>
      <c r="G24" s="53"/>
      <c r="H24" s="32"/>
      <c r="I24" s="53"/>
      <c r="J24" s="32"/>
    </row>
    <row r="25" spans="1:11" ht="20.85" customHeight="1">
      <c r="A25" s="132" t="s">
        <v>26</v>
      </c>
      <c r="B25" s="52"/>
      <c r="C25" s="52"/>
      <c r="D25" s="53"/>
      <c r="E25" s="53"/>
      <c r="F25" s="53"/>
      <c r="G25" s="53"/>
      <c r="H25" s="32"/>
      <c r="I25" s="53"/>
      <c r="J25" s="32"/>
    </row>
    <row r="26" spans="1:11" ht="20.85" customHeight="1">
      <c r="A26" s="51" t="s">
        <v>27</v>
      </c>
      <c r="B26" s="52"/>
      <c r="C26" s="52"/>
      <c r="D26" s="53">
        <v>98808</v>
      </c>
      <c r="E26" s="53"/>
      <c r="F26" s="53">
        <v>96869</v>
      </c>
      <c r="G26" s="53"/>
      <c r="H26" s="89">
        <v>0</v>
      </c>
      <c r="I26" s="53"/>
      <c r="J26" s="90">
        <v>0</v>
      </c>
      <c r="K26" s="136"/>
    </row>
    <row r="27" spans="1:11" ht="20.85" customHeight="1">
      <c r="A27" s="51" t="s">
        <v>28</v>
      </c>
      <c r="B27" s="52" t="s">
        <v>246</v>
      </c>
      <c r="C27" s="52"/>
      <c r="D27" s="53">
        <v>2351896</v>
      </c>
      <c r="E27" s="53"/>
      <c r="F27" s="53">
        <v>1100917</v>
      </c>
      <c r="G27" s="53"/>
      <c r="H27" s="90">
        <v>15342</v>
      </c>
      <c r="I27" s="53"/>
      <c r="J27" s="90">
        <v>237698</v>
      </c>
      <c r="K27" s="136"/>
    </row>
    <row r="28" spans="1:11" ht="20.85" customHeight="1">
      <c r="A28" s="51" t="s">
        <v>29</v>
      </c>
      <c r="B28" s="204">
        <v>6</v>
      </c>
      <c r="C28" s="52"/>
      <c r="D28" s="33">
        <v>0</v>
      </c>
      <c r="E28" s="30"/>
      <c r="F28" s="33">
        <v>0</v>
      </c>
      <c r="G28" s="53"/>
      <c r="H28" s="29">
        <v>2865374</v>
      </c>
      <c r="I28" s="53"/>
      <c r="J28" s="29">
        <v>2865374</v>
      </c>
      <c r="K28" s="136"/>
    </row>
    <row r="29" spans="1:11" ht="20.85" customHeight="1">
      <c r="A29" s="51" t="s">
        <v>30</v>
      </c>
      <c r="B29" s="52">
        <v>6</v>
      </c>
      <c r="C29" s="52"/>
      <c r="D29" s="53">
        <v>1545275</v>
      </c>
      <c r="E29" s="53"/>
      <c r="F29" s="53">
        <v>1543549</v>
      </c>
      <c r="G29" s="53"/>
      <c r="H29" s="29">
        <v>2500</v>
      </c>
      <c r="I29" s="53"/>
      <c r="J29" s="29">
        <v>777862</v>
      </c>
      <c r="K29" s="136"/>
    </row>
    <row r="30" spans="1:11" ht="20.85" customHeight="1">
      <c r="A30" s="51" t="s">
        <v>31</v>
      </c>
      <c r="B30" s="52">
        <v>3</v>
      </c>
      <c r="C30" s="52"/>
      <c r="D30" s="53">
        <v>52029</v>
      </c>
      <c r="E30" s="53"/>
      <c r="F30" s="53">
        <v>53927</v>
      </c>
      <c r="G30" s="53"/>
      <c r="H30" s="90">
        <v>0</v>
      </c>
      <c r="I30" s="53"/>
      <c r="J30" s="90">
        <v>0</v>
      </c>
      <c r="K30" s="136"/>
    </row>
    <row r="31" spans="1:11" ht="20.85" customHeight="1">
      <c r="A31" s="51" t="s">
        <v>32</v>
      </c>
      <c r="B31" s="52"/>
      <c r="C31" s="52"/>
      <c r="D31" s="53">
        <v>904307</v>
      </c>
      <c r="E31" s="53"/>
      <c r="F31" s="53">
        <v>909003</v>
      </c>
      <c r="G31" s="53"/>
      <c r="H31" s="29">
        <v>0</v>
      </c>
      <c r="I31" s="53"/>
      <c r="J31" s="29">
        <v>0</v>
      </c>
      <c r="K31" s="136"/>
    </row>
    <row r="32" spans="1:11" ht="20.85" customHeight="1">
      <c r="A32" s="51" t="s">
        <v>33</v>
      </c>
      <c r="B32" s="52">
        <v>7</v>
      </c>
      <c r="C32" s="52"/>
      <c r="D32" s="53">
        <v>10024395</v>
      </c>
      <c r="E32" s="53"/>
      <c r="F32" s="53">
        <v>9627519</v>
      </c>
      <c r="G32" s="30"/>
      <c r="H32" s="29">
        <v>0</v>
      </c>
      <c r="I32" s="30"/>
      <c r="J32" s="29">
        <v>0</v>
      </c>
      <c r="K32" s="136"/>
    </row>
    <row r="33" spans="1:11" ht="20.85" customHeight="1">
      <c r="A33" s="51" t="s">
        <v>34</v>
      </c>
      <c r="B33" s="52"/>
      <c r="C33" s="52"/>
      <c r="D33" s="53">
        <v>5692934</v>
      </c>
      <c r="E33" s="53"/>
      <c r="F33" s="53">
        <v>5721822</v>
      </c>
      <c r="G33" s="30"/>
      <c r="H33" s="29">
        <v>15640</v>
      </c>
      <c r="I33" s="30"/>
      <c r="J33" s="29">
        <v>14113</v>
      </c>
      <c r="K33" s="136"/>
    </row>
    <row r="34" spans="1:11" ht="20.85" customHeight="1">
      <c r="A34" s="51" t="s">
        <v>35</v>
      </c>
      <c r="B34" s="52"/>
      <c r="C34" s="52"/>
      <c r="D34" s="53">
        <v>45356</v>
      </c>
      <c r="E34" s="53"/>
      <c r="F34" s="53">
        <v>45356</v>
      </c>
      <c r="G34" s="53"/>
      <c r="H34" s="33">
        <v>0</v>
      </c>
      <c r="I34" s="30"/>
      <c r="J34" s="33">
        <v>0</v>
      </c>
      <c r="K34" s="136"/>
    </row>
    <row r="35" spans="1:11" ht="20.85" customHeight="1">
      <c r="A35" s="51" t="s">
        <v>36</v>
      </c>
      <c r="B35" s="52"/>
      <c r="C35" s="52"/>
      <c r="D35" s="29">
        <v>48334</v>
      </c>
      <c r="E35" s="53"/>
      <c r="F35" s="29">
        <v>47679</v>
      </c>
      <c r="G35" s="53"/>
      <c r="H35" s="29">
        <v>2851</v>
      </c>
      <c r="I35" s="30"/>
      <c r="J35" s="29">
        <v>1583</v>
      </c>
      <c r="K35" s="136"/>
    </row>
    <row r="36" spans="1:11" ht="20.85" customHeight="1">
      <c r="A36" s="51" t="s">
        <v>37</v>
      </c>
      <c r="B36" s="52"/>
      <c r="C36" s="52"/>
      <c r="D36" s="53">
        <v>8884</v>
      </c>
      <c r="E36" s="53"/>
      <c r="F36" s="53">
        <v>65020</v>
      </c>
      <c r="G36" s="30"/>
      <c r="H36" s="29">
        <v>0</v>
      </c>
      <c r="I36" s="30"/>
      <c r="J36" s="29">
        <v>0</v>
      </c>
      <c r="K36" s="136"/>
    </row>
    <row r="37" spans="1:11" ht="20.85" customHeight="1">
      <c r="A37" s="51" t="s">
        <v>38</v>
      </c>
      <c r="B37" s="52"/>
      <c r="C37" s="52"/>
      <c r="D37" s="29">
        <v>30000</v>
      </c>
      <c r="E37" s="53"/>
      <c r="F37" s="29">
        <v>30000</v>
      </c>
      <c r="G37" s="53"/>
      <c r="H37" s="29">
        <v>0</v>
      </c>
      <c r="I37" s="30"/>
      <c r="J37" s="29">
        <v>0</v>
      </c>
      <c r="K37" s="136"/>
    </row>
    <row r="38" spans="1:11" ht="20.85" customHeight="1">
      <c r="A38" s="51" t="s">
        <v>39</v>
      </c>
      <c r="B38" s="52">
        <v>3</v>
      </c>
      <c r="C38" s="52"/>
      <c r="D38" s="35">
        <v>345681</v>
      </c>
      <c r="E38" s="53"/>
      <c r="F38" s="35">
        <v>195651</v>
      </c>
      <c r="G38" s="53"/>
      <c r="H38" s="35">
        <v>767</v>
      </c>
      <c r="I38" s="53"/>
      <c r="J38" s="35">
        <v>757</v>
      </c>
      <c r="K38" s="136"/>
    </row>
    <row r="39" spans="1:11" ht="20.85" customHeight="1">
      <c r="A39" s="130" t="s">
        <v>40</v>
      </c>
      <c r="B39" s="133"/>
      <c r="C39" s="133"/>
      <c r="D39" s="77">
        <f>SUM(D26:D38)</f>
        <v>21147899</v>
      </c>
      <c r="E39" s="56"/>
      <c r="F39" s="77">
        <f>SUM(F26:F38)</f>
        <v>19437312</v>
      </c>
      <c r="G39" s="56"/>
      <c r="H39" s="77">
        <f>SUM(H26:H38)</f>
        <v>2902474</v>
      </c>
      <c r="I39" s="36"/>
      <c r="J39" s="77">
        <f>SUM(J26:J38)</f>
        <v>3897387</v>
      </c>
    </row>
    <row r="40" spans="1:11" ht="20.85" customHeight="1">
      <c r="A40" s="130"/>
      <c r="B40" s="133"/>
      <c r="C40" s="133"/>
      <c r="D40" s="36"/>
      <c r="E40" s="56"/>
      <c r="F40" s="36"/>
      <c r="G40" s="56"/>
      <c r="H40" s="36"/>
      <c r="I40" s="36"/>
      <c r="J40" s="36"/>
    </row>
    <row r="41" spans="1:11" ht="20.85" customHeight="1" thickBot="1">
      <c r="A41" s="130" t="s">
        <v>41</v>
      </c>
      <c r="B41" s="52"/>
      <c r="C41" s="52"/>
      <c r="D41" s="91">
        <f>SUM(D39+D23)</f>
        <v>25797638</v>
      </c>
      <c r="E41" s="56"/>
      <c r="F41" s="91">
        <f>SUM(F39+F23)</f>
        <v>24623912</v>
      </c>
      <c r="G41" s="56"/>
      <c r="H41" s="91">
        <f>SUM(H39+H23)</f>
        <v>4928325</v>
      </c>
      <c r="I41" s="56"/>
      <c r="J41" s="91">
        <f>SUM(J39+J23)</f>
        <v>5152195</v>
      </c>
    </row>
    <row r="42" spans="1:11" ht="20.85" customHeight="1" thickTop="1">
      <c r="B42" s="129"/>
      <c r="C42" s="129"/>
    </row>
    <row r="43" spans="1:11" ht="20.85" customHeight="1">
      <c r="A43" s="126" t="s">
        <v>0</v>
      </c>
      <c r="B43" s="52"/>
      <c r="C43" s="52"/>
      <c r="D43" s="59"/>
      <c r="E43" s="59"/>
      <c r="F43" s="59"/>
      <c r="G43" s="59"/>
      <c r="H43" s="59"/>
      <c r="I43" s="59"/>
      <c r="J43" s="59"/>
    </row>
    <row r="44" spans="1:11" ht="20.85" customHeight="1">
      <c r="A44" s="274" t="s">
        <v>1</v>
      </c>
      <c r="B44" s="274"/>
      <c r="C44" s="274"/>
      <c r="D44" s="274"/>
      <c r="E44" s="274"/>
      <c r="F44" s="274"/>
      <c r="G44" s="274"/>
      <c r="H44" s="274"/>
      <c r="I44" s="274"/>
      <c r="J44" s="274"/>
    </row>
    <row r="45" spans="1:11" ht="20.85" customHeight="1">
      <c r="A45" s="92"/>
      <c r="B45" s="134"/>
      <c r="C45" s="134"/>
      <c r="D45" s="92"/>
      <c r="E45" s="92"/>
      <c r="F45" s="92"/>
      <c r="G45" s="92"/>
      <c r="H45" s="92"/>
      <c r="I45" s="92"/>
      <c r="J45" s="92"/>
    </row>
    <row r="46" spans="1:11" ht="20.85" customHeight="1">
      <c r="A46" s="81"/>
      <c r="B46" s="52"/>
      <c r="C46" s="52"/>
      <c r="D46" s="276" t="s">
        <v>2</v>
      </c>
      <c r="E46" s="276"/>
      <c r="F46" s="276"/>
      <c r="G46" s="81"/>
      <c r="H46" s="276" t="s">
        <v>3</v>
      </c>
      <c r="I46" s="276"/>
      <c r="J46" s="276"/>
    </row>
    <row r="47" spans="1:11" ht="20.85" customHeight="1">
      <c r="A47" s="81"/>
      <c r="B47" s="52"/>
      <c r="C47" s="52"/>
      <c r="D47" s="276" t="s">
        <v>4</v>
      </c>
      <c r="E47" s="276"/>
      <c r="F47" s="276"/>
      <c r="G47" s="81"/>
      <c r="H47" s="277" t="s">
        <v>4</v>
      </c>
      <c r="I47" s="277"/>
      <c r="J47" s="277"/>
    </row>
    <row r="48" spans="1:11" ht="20.85" customHeight="1">
      <c r="A48" s="81"/>
      <c r="B48" s="52"/>
      <c r="C48" s="52"/>
      <c r="D48" s="88" t="s">
        <v>5</v>
      </c>
      <c r="E48" s="199"/>
      <c r="F48" s="199" t="s">
        <v>6</v>
      </c>
      <c r="G48" s="199"/>
      <c r="H48" s="88" t="s">
        <v>5</v>
      </c>
      <c r="I48" s="199"/>
      <c r="J48" s="199" t="s">
        <v>6</v>
      </c>
    </row>
    <row r="49" spans="1:10" ht="20.85" customHeight="1">
      <c r="A49" s="81"/>
      <c r="B49" s="52" t="s">
        <v>7</v>
      </c>
      <c r="C49" s="52"/>
      <c r="D49" s="199">
        <v>2024</v>
      </c>
      <c r="E49" s="199"/>
      <c r="F49" s="199">
        <v>2023</v>
      </c>
      <c r="G49" s="199"/>
      <c r="H49" s="199">
        <v>2024</v>
      </c>
      <c r="I49" s="199"/>
      <c r="J49" s="199">
        <v>2023</v>
      </c>
    </row>
    <row r="50" spans="1:10" ht="20.85" customHeight="1">
      <c r="A50" s="131" t="s">
        <v>42</v>
      </c>
      <c r="C50" s="52"/>
      <c r="D50" s="199" t="s">
        <v>9</v>
      </c>
      <c r="E50" s="199"/>
      <c r="F50" s="199" t="s">
        <v>227</v>
      </c>
      <c r="G50" s="199"/>
      <c r="H50" s="199" t="s">
        <v>9</v>
      </c>
      <c r="I50" s="199"/>
      <c r="J50" s="199"/>
    </row>
    <row r="51" spans="1:10" ht="20.85" customHeight="1">
      <c r="A51" s="135"/>
      <c r="B51" s="52"/>
      <c r="C51" s="52"/>
      <c r="D51" s="279" t="s">
        <v>11</v>
      </c>
      <c r="E51" s="279"/>
      <c r="F51" s="279"/>
      <c r="G51" s="279"/>
      <c r="H51" s="279"/>
      <c r="I51" s="279"/>
      <c r="J51" s="279"/>
    </row>
    <row r="52" spans="1:10" ht="20.85" customHeight="1">
      <c r="A52" s="132" t="s">
        <v>43</v>
      </c>
      <c r="B52" s="52"/>
      <c r="C52" s="52"/>
      <c r="D52" s="93"/>
      <c r="E52" s="93"/>
      <c r="F52" s="93"/>
      <c r="G52" s="94"/>
      <c r="H52" s="93"/>
      <c r="I52" s="93"/>
      <c r="J52" s="93"/>
    </row>
    <row r="53" spans="1:10" ht="20.85" customHeight="1">
      <c r="A53" s="51" t="s">
        <v>44</v>
      </c>
      <c r="B53" s="52">
        <v>9</v>
      </c>
      <c r="C53" s="52"/>
      <c r="D53" s="89">
        <v>59454</v>
      </c>
      <c r="E53" s="93"/>
      <c r="F53" s="89">
        <v>53025</v>
      </c>
      <c r="G53" s="76"/>
      <c r="H53" s="89">
        <v>0</v>
      </c>
      <c r="I53" s="89"/>
      <c r="J53" s="89">
        <v>0</v>
      </c>
    </row>
    <row r="54" spans="1:10" ht="20.85" customHeight="1">
      <c r="A54" s="51" t="s">
        <v>45</v>
      </c>
      <c r="B54" s="52">
        <v>3</v>
      </c>
      <c r="C54" s="52"/>
      <c r="D54" s="30">
        <v>872311</v>
      </c>
      <c r="E54" s="31"/>
      <c r="F54" s="30">
        <v>1291252</v>
      </c>
      <c r="G54" s="30"/>
      <c r="H54" s="30">
        <v>0</v>
      </c>
      <c r="I54" s="31"/>
      <c r="J54" s="30">
        <v>0</v>
      </c>
    </row>
    <row r="55" spans="1:10" ht="20.85" customHeight="1">
      <c r="A55" s="51" t="s">
        <v>46</v>
      </c>
      <c r="B55" s="52">
        <v>9</v>
      </c>
      <c r="C55" s="52"/>
      <c r="D55" s="89">
        <v>762106</v>
      </c>
      <c r="E55" s="93"/>
      <c r="F55" s="89">
        <v>1089006</v>
      </c>
      <c r="G55" s="94"/>
      <c r="H55" s="89">
        <v>0</v>
      </c>
      <c r="I55" s="93"/>
      <c r="J55" s="89">
        <v>58040</v>
      </c>
    </row>
    <row r="56" spans="1:10" ht="20.85" customHeight="1">
      <c r="A56" s="51" t="s">
        <v>47</v>
      </c>
      <c r="B56" s="52">
        <v>9</v>
      </c>
      <c r="C56" s="52"/>
      <c r="D56" s="30">
        <v>80000</v>
      </c>
      <c r="E56" s="31"/>
      <c r="F56" s="30">
        <v>80000</v>
      </c>
      <c r="G56" s="30"/>
      <c r="H56" s="30">
        <v>0</v>
      </c>
      <c r="I56" s="31"/>
      <c r="J56" s="30">
        <v>0</v>
      </c>
    </row>
    <row r="57" spans="1:10" ht="20.85" customHeight="1">
      <c r="A57" s="51" t="s">
        <v>48</v>
      </c>
      <c r="B57" s="52">
        <v>9</v>
      </c>
      <c r="C57" s="52"/>
      <c r="D57" s="30">
        <v>3982191</v>
      </c>
      <c r="E57" s="31"/>
      <c r="F57" s="30">
        <v>1731279</v>
      </c>
      <c r="G57" s="30"/>
      <c r="H57" s="30">
        <v>0</v>
      </c>
      <c r="I57" s="31"/>
      <c r="J57" s="30">
        <v>0</v>
      </c>
    </row>
    <row r="58" spans="1:10" ht="20.85" customHeight="1">
      <c r="A58" s="51" t="s">
        <v>49</v>
      </c>
      <c r="B58" s="52"/>
      <c r="C58" s="52"/>
      <c r="D58" s="30">
        <v>15291</v>
      </c>
      <c r="E58" s="37"/>
      <c r="F58" s="30">
        <v>15565</v>
      </c>
      <c r="G58" s="30"/>
      <c r="H58" s="30">
        <v>3715</v>
      </c>
      <c r="I58" s="30"/>
      <c r="J58" s="30">
        <v>2839</v>
      </c>
    </row>
    <row r="59" spans="1:10" ht="20.85" customHeight="1">
      <c r="A59" s="51" t="s">
        <v>231</v>
      </c>
      <c r="B59" s="52">
        <v>9</v>
      </c>
      <c r="C59" s="52"/>
      <c r="D59" s="30">
        <v>50000</v>
      </c>
      <c r="E59" s="37"/>
      <c r="F59" s="30">
        <v>0</v>
      </c>
      <c r="G59" s="30"/>
      <c r="H59" s="30">
        <v>0</v>
      </c>
      <c r="I59" s="30"/>
      <c r="J59" s="30">
        <v>0</v>
      </c>
    </row>
    <row r="60" spans="1:10" ht="20.85" customHeight="1">
      <c r="A60" s="51" t="s">
        <v>50</v>
      </c>
      <c r="B60" s="52">
        <v>9</v>
      </c>
      <c r="C60" s="52"/>
      <c r="D60" s="30">
        <v>990000</v>
      </c>
      <c r="E60" s="31"/>
      <c r="F60" s="30">
        <v>800000</v>
      </c>
      <c r="G60" s="30"/>
      <c r="H60" s="30">
        <v>670000</v>
      </c>
      <c r="I60" s="31"/>
      <c r="J60" s="30">
        <v>450000</v>
      </c>
    </row>
    <row r="61" spans="1:10" ht="20.85" customHeight="1">
      <c r="A61" s="51" t="s">
        <v>51</v>
      </c>
      <c r="B61" s="52">
        <v>3</v>
      </c>
      <c r="C61" s="52"/>
      <c r="D61" s="33">
        <v>0</v>
      </c>
      <c r="E61" s="33"/>
      <c r="F61" s="33">
        <v>0</v>
      </c>
      <c r="G61" s="30"/>
      <c r="H61" s="30">
        <v>231682</v>
      </c>
      <c r="I61" s="31"/>
      <c r="J61" s="30">
        <v>244277</v>
      </c>
    </row>
    <row r="62" spans="1:10" ht="20.85" customHeight="1">
      <c r="A62" s="51" t="s">
        <v>52</v>
      </c>
      <c r="B62" s="52"/>
      <c r="C62" s="52"/>
      <c r="D62" s="33">
        <v>75350</v>
      </c>
      <c r="E62" s="33"/>
      <c r="F62" s="33">
        <v>29486</v>
      </c>
      <c r="G62" s="30"/>
      <c r="H62" s="33">
        <v>45990</v>
      </c>
      <c r="I62" s="31"/>
      <c r="J62" s="33">
        <v>0</v>
      </c>
    </row>
    <row r="63" spans="1:10" ht="20.85" customHeight="1">
      <c r="A63" s="51" t="s">
        <v>53</v>
      </c>
      <c r="B63" s="52"/>
      <c r="C63" s="52"/>
      <c r="D63" s="33">
        <v>49534</v>
      </c>
      <c r="E63" s="33"/>
      <c r="F63" s="33">
        <v>56102</v>
      </c>
      <c r="G63" s="30"/>
      <c r="H63" s="33">
        <v>0</v>
      </c>
      <c r="I63" s="31"/>
      <c r="J63" s="33">
        <v>0</v>
      </c>
    </row>
    <row r="64" spans="1:10" ht="20.85" customHeight="1">
      <c r="A64" s="51" t="s">
        <v>54</v>
      </c>
      <c r="B64" s="52"/>
      <c r="C64" s="52"/>
      <c r="D64" s="33"/>
      <c r="E64" s="33"/>
      <c r="F64" s="33"/>
      <c r="G64" s="30"/>
      <c r="H64" s="33"/>
      <c r="I64" s="31"/>
      <c r="J64" s="33"/>
    </row>
    <row r="65" spans="1:14" ht="20.85" customHeight="1">
      <c r="A65" s="51" t="s">
        <v>55</v>
      </c>
      <c r="B65" s="52">
        <v>8</v>
      </c>
      <c r="C65" s="52"/>
      <c r="D65" s="33">
        <v>1396947</v>
      </c>
      <c r="E65" s="33"/>
      <c r="F65" s="33">
        <v>1014272</v>
      </c>
      <c r="G65" s="30"/>
      <c r="H65" s="33">
        <v>0</v>
      </c>
      <c r="I65" s="31"/>
      <c r="J65" s="33">
        <v>0</v>
      </c>
    </row>
    <row r="66" spans="1:14" ht="20.85" customHeight="1">
      <c r="A66" s="51" t="s">
        <v>56</v>
      </c>
      <c r="B66" s="52">
        <v>3</v>
      </c>
      <c r="C66" s="52"/>
      <c r="D66" s="33">
        <v>430</v>
      </c>
      <c r="E66" s="33"/>
      <c r="F66" s="33">
        <v>527</v>
      </c>
      <c r="G66" s="30"/>
      <c r="H66" s="33">
        <v>0</v>
      </c>
      <c r="I66" s="31"/>
      <c r="J66" s="33">
        <v>0</v>
      </c>
    </row>
    <row r="67" spans="1:14" ht="20.85" customHeight="1">
      <c r="A67" s="51" t="s">
        <v>57</v>
      </c>
      <c r="B67" s="52"/>
      <c r="C67" s="52"/>
      <c r="D67" s="33">
        <v>552510</v>
      </c>
      <c r="E67" s="30"/>
      <c r="F67" s="34">
        <v>340193</v>
      </c>
      <c r="G67" s="30"/>
      <c r="H67" s="34">
        <v>12754</v>
      </c>
      <c r="I67" s="30"/>
      <c r="J67" s="34">
        <v>16798</v>
      </c>
    </row>
    <row r="68" spans="1:14" ht="20.85" customHeight="1">
      <c r="A68" s="130" t="s">
        <v>58</v>
      </c>
      <c r="B68" s="52"/>
      <c r="C68" s="52"/>
      <c r="D68" s="77">
        <f>SUM(D53:D67)</f>
        <v>8886124</v>
      </c>
      <c r="E68" s="36"/>
      <c r="F68" s="77">
        <f>SUM(F53:F67)</f>
        <v>6500707</v>
      </c>
      <c r="G68" s="36"/>
      <c r="H68" s="77">
        <f>SUM(H55:H67)</f>
        <v>964141</v>
      </c>
      <c r="I68" s="36"/>
      <c r="J68" s="77">
        <f>SUM(J53:J67)</f>
        <v>771954</v>
      </c>
    </row>
    <row r="69" spans="1:14" s="55" customFormat="1" ht="20.85" customHeight="1">
      <c r="A69" s="205"/>
      <c r="B69" s="103"/>
      <c r="C69" s="103"/>
      <c r="D69" s="206"/>
      <c r="E69" s="206"/>
      <c r="F69" s="206"/>
      <c r="G69" s="206"/>
      <c r="H69" s="206"/>
      <c r="I69" s="206"/>
      <c r="J69" s="206"/>
      <c r="L69" s="3"/>
    </row>
    <row r="70" spans="1:14" s="55" customFormat="1" ht="20.85" customHeight="1">
      <c r="A70" s="132" t="s">
        <v>59</v>
      </c>
      <c r="B70" s="52"/>
      <c r="C70" s="52"/>
      <c r="D70" s="31"/>
      <c r="E70" s="31"/>
      <c r="F70" s="31"/>
      <c r="G70" s="31"/>
      <c r="H70" s="31"/>
      <c r="I70" s="31"/>
      <c r="J70" s="31"/>
      <c r="L70" s="3"/>
    </row>
    <row r="71" spans="1:14" s="55" customFormat="1" ht="20.85" customHeight="1">
      <c r="A71" s="51" t="s">
        <v>60</v>
      </c>
      <c r="B71" s="52"/>
      <c r="C71" s="52"/>
      <c r="D71" s="31">
        <v>30520</v>
      </c>
      <c r="E71" s="31"/>
      <c r="F71" s="31">
        <v>61084</v>
      </c>
      <c r="G71" s="31"/>
      <c r="H71" s="31">
        <v>0</v>
      </c>
      <c r="I71" s="31"/>
      <c r="J71" s="31">
        <v>0</v>
      </c>
      <c r="L71" s="3"/>
    </row>
    <row r="72" spans="1:14" s="55" customFormat="1" ht="20.85" customHeight="1">
      <c r="A72" s="51" t="s">
        <v>61</v>
      </c>
      <c r="B72" s="52">
        <v>9</v>
      </c>
      <c r="C72" s="52"/>
      <c r="D72" s="31">
        <v>5293924</v>
      </c>
      <c r="E72" s="31"/>
      <c r="F72" s="31">
        <v>4677594</v>
      </c>
      <c r="G72" s="31"/>
      <c r="H72" s="31">
        <v>0</v>
      </c>
      <c r="I72" s="31"/>
      <c r="J72" s="31">
        <v>233962</v>
      </c>
      <c r="L72" s="3"/>
    </row>
    <row r="73" spans="1:14" s="55" customFormat="1" ht="20.85" customHeight="1">
      <c r="A73" s="51" t="s">
        <v>62</v>
      </c>
      <c r="B73" s="52">
        <v>9</v>
      </c>
      <c r="C73" s="52"/>
      <c r="D73" s="31">
        <v>1789315</v>
      </c>
      <c r="E73" s="31"/>
      <c r="F73" s="31">
        <v>3760305</v>
      </c>
      <c r="G73" s="30"/>
      <c r="H73" s="31">
        <v>366800</v>
      </c>
      <c r="I73" s="31"/>
      <c r="J73" s="31">
        <v>366800</v>
      </c>
      <c r="L73" s="3"/>
    </row>
    <row r="74" spans="1:14" s="55" customFormat="1" ht="20.85" customHeight="1">
      <c r="A74" s="51" t="s">
        <v>63</v>
      </c>
      <c r="B74" s="52"/>
      <c r="C74" s="52"/>
      <c r="D74" s="30">
        <v>1389592</v>
      </c>
      <c r="E74" s="56"/>
      <c r="F74" s="30">
        <v>1383444</v>
      </c>
      <c r="G74" s="30"/>
      <c r="H74" s="30">
        <v>5351</v>
      </c>
      <c r="I74" s="30"/>
      <c r="J74" s="30">
        <v>3953</v>
      </c>
      <c r="L74" s="3"/>
    </row>
    <row r="75" spans="1:14" s="55" customFormat="1" ht="20.85" customHeight="1">
      <c r="A75" s="51" t="s">
        <v>64</v>
      </c>
      <c r="B75" s="52"/>
      <c r="C75" s="52"/>
      <c r="D75" s="31">
        <v>97126</v>
      </c>
      <c r="E75" s="31"/>
      <c r="F75" s="31">
        <v>99148</v>
      </c>
      <c r="G75" s="31"/>
      <c r="H75" s="31">
        <v>23721</v>
      </c>
      <c r="I75" s="31"/>
      <c r="J75" s="31">
        <v>28743</v>
      </c>
      <c r="L75" s="3"/>
    </row>
    <row r="76" spans="1:14" s="55" customFormat="1" ht="20.85" customHeight="1">
      <c r="A76" s="51" t="s">
        <v>65</v>
      </c>
      <c r="B76" s="52">
        <v>3</v>
      </c>
      <c r="C76" s="52"/>
      <c r="D76" s="30">
        <v>671244</v>
      </c>
      <c r="E76" s="56"/>
      <c r="F76" s="31">
        <v>524459</v>
      </c>
      <c r="G76" s="30"/>
      <c r="H76" s="30">
        <v>0</v>
      </c>
      <c r="I76" s="30"/>
      <c r="J76" s="30">
        <v>0</v>
      </c>
      <c r="L76" s="140"/>
    </row>
    <row r="77" spans="1:14" ht="20.85" customHeight="1">
      <c r="A77" s="130" t="s">
        <v>66</v>
      </c>
      <c r="B77" s="133"/>
      <c r="C77" s="133"/>
      <c r="D77" s="77">
        <f>SUM(D71:D76)</f>
        <v>9271721</v>
      </c>
      <c r="E77" s="36"/>
      <c r="F77" s="77">
        <f>SUM(F71:F76)</f>
        <v>10506034</v>
      </c>
      <c r="G77" s="37"/>
      <c r="H77" s="77">
        <f>SUM(H72:H75)</f>
        <v>395872</v>
      </c>
      <c r="I77" s="36"/>
      <c r="J77" s="77">
        <f>SUM(J71:J76)</f>
        <v>633458</v>
      </c>
    </row>
    <row r="78" spans="1:14" ht="20.85" customHeight="1">
      <c r="A78" s="130"/>
      <c r="B78" s="133"/>
      <c r="C78" s="133"/>
      <c r="D78" s="36"/>
      <c r="E78" s="36"/>
      <c r="F78" s="36"/>
      <c r="G78" s="36"/>
      <c r="H78" s="36"/>
      <c r="I78" s="36"/>
      <c r="J78" s="36"/>
    </row>
    <row r="79" spans="1:14" ht="20.85" customHeight="1">
      <c r="A79" s="130" t="s">
        <v>67</v>
      </c>
      <c r="B79" s="52"/>
      <c r="C79" s="52"/>
      <c r="D79" s="84">
        <f>D68+D77</f>
        <v>18157845</v>
      </c>
      <c r="E79" s="36"/>
      <c r="F79" s="84">
        <f>F68+F77</f>
        <v>17006741</v>
      </c>
      <c r="G79" s="37"/>
      <c r="H79" s="84">
        <f>H68+H77</f>
        <v>1360013</v>
      </c>
      <c r="I79" s="36"/>
      <c r="J79" s="84">
        <f>J68+J77</f>
        <v>1405412</v>
      </c>
    </row>
    <row r="80" spans="1:14" ht="20.85" customHeight="1">
      <c r="A80" s="135"/>
      <c r="B80" s="52"/>
      <c r="C80" s="52"/>
      <c r="D80" s="31"/>
      <c r="E80" s="31"/>
      <c r="F80" s="31"/>
      <c r="G80" s="31"/>
      <c r="H80" s="31"/>
      <c r="I80" s="31"/>
      <c r="J80" s="31"/>
      <c r="K80" s="4"/>
      <c r="L80" s="55"/>
      <c r="M80" s="55"/>
      <c r="N80" s="55"/>
    </row>
    <row r="81" spans="1:13" ht="20.85" customHeight="1">
      <c r="A81" s="126" t="s">
        <v>0</v>
      </c>
      <c r="B81" s="52"/>
      <c r="C81" s="52"/>
      <c r="D81" s="59"/>
      <c r="E81" s="59"/>
      <c r="F81" s="59"/>
      <c r="G81" s="59"/>
      <c r="H81" s="59"/>
      <c r="I81" s="59"/>
      <c r="J81" s="59"/>
    </row>
    <row r="82" spans="1:13" ht="20.85" customHeight="1">
      <c r="A82" s="274" t="s">
        <v>1</v>
      </c>
      <c r="B82" s="274"/>
      <c r="C82" s="274"/>
      <c r="D82" s="274"/>
      <c r="E82" s="274"/>
      <c r="F82" s="274"/>
      <c r="G82" s="274"/>
      <c r="H82" s="274"/>
      <c r="I82" s="274"/>
      <c r="J82" s="274"/>
    </row>
    <row r="83" spans="1:13" ht="20.85" customHeight="1">
      <c r="A83" s="92"/>
      <c r="B83" s="134"/>
      <c r="C83" s="134"/>
      <c r="D83" s="92"/>
      <c r="E83" s="92"/>
      <c r="F83" s="92"/>
      <c r="G83" s="92"/>
      <c r="H83" s="92"/>
      <c r="I83" s="92"/>
      <c r="J83" s="92"/>
    </row>
    <row r="84" spans="1:13" ht="20.85" customHeight="1">
      <c r="A84" s="81"/>
      <c r="B84" s="52"/>
      <c r="C84" s="52"/>
      <c r="D84" s="276" t="s">
        <v>2</v>
      </c>
      <c r="E84" s="276"/>
      <c r="F84" s="276"/>
      <c r="G84" s="81"/>
      <c r="H84" s="276" t="s">
        <v>3</v>
      </c>
      <c r="I84" s="276"/>
      <c r="J84" s="276"/>
    </row>
    <row r="85" spans="1:13" ht="20.85" customHeight="1">
      <c r="A85" s="81"/>
      <c r="B85" s="52"/>
      <c r="C85" s="52"/>
      <c r="D85" s="276" t="s">
        <v>4</v>
      </c>
      <c r="E85" s="276"/>
      <c r="F85" s="276"/>
      <c r="G85" s="81"/>
      <c r="H85" s="277" t="s">
        <v>4</v>
      </c>
      <c r="I85" s="277"/>
      <c r="J85" s="277"/>
    </row>
    <row r="86" spans="1:13" ht="20.85" customHeight="1">
      <c r="A86" s="81"/>
      <c r="B86" s="52"/>
      <c r="C86" s="52"/>
      <c r="D86" s="88" t="s">
        <v>5</v>
      </c>
      <c r="E86" s="199"/>
      <c r="F86" s="199" t="s">
        <v>6</v>
      </c>
      <c r="G86" s="199"/>
      <c r="H86" s="88" t="s">
        <v>5</v>
      </c>
      <c r="I86" s="199"/>
      <c r="J86" s="199" t="s">
        <v>6</v>
      </c>
    </row>
    <row r="87" spans="1:13" ht="20.85" customHeight="1">
      <c r="A87" s="81"/>
      <c r="B87" s="52"/>
      <c r="C87" s="52"/>
      <c r="D87" s="199">
        <v>2024</v>
      </c>
      <c r="E87" s="199"/>
      <c r="F87" s="199">
        <v>2023</v>
      </c>
      <c r="G87" s="199"/>
      <c r="H87" s="199">
        <v>2024</v>
      </c>
      <c r="I87" s="199"/>
      <c r="J87" s="199">
        <v>2023</v>
      </c>
    </row>
    <row r="88" spans="1:13" ht="20.85" customHeight="1">
      <c r="A88" s="131" t="s">
        <v>42</v>
      </c>
      <c r="B88" s="54"/>
      <c r="C88" s="52"/>
      <c r="D88" s="199" t="s">
        <v>9</v>
      </c>
      <c r="E88" s="199"/>
      <c r="F88" s="199" t="s">
        <v>227</v>
      </c>
      <c r="G88" s="199"/>
      <c r="H88" s="199" t="s">
        <v>9</v>
      </c>
      <c r="I88" s="199"/>
      <c r="J88" s="199"/>
    </row>
    <row r="89" spans="1:13" ht="20.85" customHeight="1">
      <c r="A89" s="135"/>
      <c r="B89" s="52"/>
      <c r="C89" s="52"/>
      <c r="D89" s="279" t="s">
        <v>11</v>
      </c>
      <c r="E89" s="279"/>
      <c r="F89" s="279"/>
      <c r="G89" s="279"/>
      <c r="H89" s="279"/>
      <c r="I89" s="279"/>
      <c r="J89" s="279"/>
    </row>
    <row r="90" spans="1:13" ht="20.85" customHeight="1">
      <c r="A90" s="132" t="s">
        <v>68</v>
      </c>
      <c r="B90" s="52"/>
      <c r="C90" s="52"/>
      <c r="D90" s="31"/>
      <c r="E90" s="31"/>
      <c r="F90" s="31"/>
      <c r="G90" s="31"/>
      <c r="H90" s="31"/>
      <c r="I90" s="31"/>
      <c r="J90" s="31"/>
    </row>
    <row r="91" spans="1:13" s="202" customFormat="1" ht="20.85" customHeight="1">
      <c r="A91" s="51" t="s">
        <v>69</v>
      </c>
      <c r="B91" s="200"/>
      <c r="C91" s="52"/>
      <c r="D91" s="53"/>
      <c r="E91" s="53"/>
      <c r="F91" s="53"/>
      <c r="G91" s="53"/>
      <c r="H91" s="53"/>
      <c r="I91" s="53"/>
      <c r="J91" s="53"/>
      <c r="K91" s="201"/>
      <c r="M91" s="203"/>
    </row>
    <row r="92" spans="1:13" ht="20.85" customHeight="1">
      <c r="A92" s="135" t="s">
        <v>70</v>
      </c>
      <c r="B92" s="52"/>
      <c r="C92" s="52"/>
      <c r="D92" s="53"/>
      <c r="E92" s="53"/>
      <c r="F92" s="53"/>
      <c r="G92" s="53"/>
      <c r="H92" s="53"/>
      <c r="I92" s="53"/>
      <c r="J92" s="53"/>
    </row>
    <row r="93" spans="1:13" ht="20.85" customHeight="1" thickBot="1">
      <c r="A93" s="135" t="s">
        <v>71</v>
      </c>
      <c r="B93" s="52"/>
      <c r="C93" s="52"/>
      <c r="D93" s="38">
        <v>3458554</v>
      </c>
      <c r="E93" s="53"/>
      <c r="F93" s="38">
        <v>3458554</v>
      </c>
      <c r="G93" s="53"/>
      <c r="H93" s="38">
        <v>3458554</v>
      </c>
      <c r="I93" s="53"/>
      <c r="J93" s="38">
        <v>3458554</v>
      </c>
    </row>
    <row r="94" spans="1:13" ht="20.85" customHeight="1" thickTop="1">
      <c r="A94" s="135" t="s">
        <v>72</v>
      </c>
      <c r="B94" s="52"/>
      <c r="C94" s="52"/>
      <c r="D94" s="31"/>
      <c r="E94" s="31"/>
      <c r="F94" s="31"/>
      <c r="G94" s="31"/>
      <c r="H94" s="31"/>
      <c r="I94" s="31"/>
      <c r="J94" s="31"/>
    </row>
    <row r="95" spans="1:13" ht="20.85" customHeight="1">
      <c r="A95" s="135" t="s">
        <v>73</v>
      </c>
      <c r="B95" s="52"/>
      <c r="C95" s="52"/>
      <c r="D95" s="31">
        <v>2503255</v>
      </c>
      <c r="E95" s="31"/>
      <c r="F95" s="31">
        <v>2503255</v>
      </c>
      <c r="G95" s="31"/>
      <c r="H95" s="31">
        <v>2503255</v>
      </c>
      <c r="I95" s="31"/>
      <c r="J95" s="31">
        <v>2503255</v>
      </c>
    </row>
    <row r="96" spans="1:13" ht="20.85" customHeight="1">
      <c r="A96" s="51" t="s">
        <v>74</v>
      </c>
      <c r="B96" s="52"/>
      <c r="C96" s="52"/>
      <c r="D96" s="31">
        <v>207161</v>
      </c>
      <c r="E96" s="31"/>
      <c r="F96" s="31">
        <v>207161</v>
      </c>
      <c r="G96" s="31"/>
      <c r="H96" s="31">
        <v>207161</v>
      </c>
      <c r="I96" s="31"/>
      <c r="J96" s="31">
        <v>207161</v>
      </c>
    </row>
    <row r="97" spans="1:14" ht="20.85" customHeight="1">
      <c r="A97" s="51" t="s">
        <v>75</v>
      </c>
      <c r="B97" s="52"/>
      <c r="C97" s="52"/>
      <c r="D97" s="31"/>
      <c r="E97" s="31"/>
      <c r="F97" s="31"/>
      <c r="G97" s="31"/>
      <c r="H97" s="31"/>
      <c r="I97" s="31"/>
      <c r="J97" s="31"/>
      <c r="K97" s="4"/>
      <c r="L97" s="55"/>
      <c r="M97" s="55"/>
      <c r="N97" s="55"/>
    </row>
    <row r="98" spans="1:14" ht="20.85" customHeight="1">
      <c r="A98" s="51" t="s">
        <v>76</v>
      </c>
      <c r="B98" s="52"/>
      <c r="C98" s="52"/>
      <c r="D98" s="31"/>
      <c r="E98" s="31"/>
      <c r="F98" s="31"/>
      <c r="G98" s="31"/>
      <c r="H98" s="31"/>
      <c r="I98" s="31"/>
      <c r="J98" s="31"/>
    </row>
    <row r="99" spans="1:14" ht="20.85" customHeight="1">
      <c r="A99" s="51" t="s">
        <v>77</v>
      </c>
      <c r="B99" s="52"/>
      <c r="C99" s="52"/>
      <c r="D99" s="31">
        <v>82900</v>
      </c>
      <c r="E99" s="31"/>
      <c r="F99" s="31">
        <v>82900</v>
      </c>
      <c r="G99" s="31"/>
      <c r="H99" s="31">
        <v>82900</v>
      </c>
      <c r="I99" s="31"/>
      <c r="J99" s="31">
        <v>82900</v>
      </c>
    </row>
    <row r="100" spans="1:14" ht="20.85" customHeight="1">
      <c r="A100" s="51" t="s">
        <v>78</v>
      </c>
      <c r="B100" s="52"/>
      <c r="C100" s="52"/>
      <c r="D100" s="31">
        <v>1270284</v>
      </c>
      <c r="E100" s="31"/>
      <c r="F100" s="31">
        <v>1758247</v>
      </c>
      <c r="G100" s="31"/>
      <c r="H100" s="31">
        <v>484010</v>
      </c>
      <c r="I100" s="31"/>
      <c r="J100" s="31">
        <v>810651</v>
      </c>
    </row>
    <row r="101" spans="1:14" ht="20.85" customHeight="1">
      <c r="A101" s="51" t="s">
        <v>79</v>
      </c>
      <c r="B101" s="52"/>
      <c r="C101" s="52"/>
      <c r="D101" s="31">
        <v>951488</v>
      </c>
      <c r="E101" s="31"/>
      <c r="F101" s="31">
        <v>154578</v>
      </c>
      <c r="G101" s="31"/>
      <c r="H101" s="31">
        <v>290986</v>
      </c>
      <c r="I101" s="31"/>
      <c r="J101" s="31">
        <v>142816</v>
      </c>
      <c r="K101" s="136"/>
    </row>
    <row r="102" spans="1:14" ht="20.85" customHeight="1">
      <c r="A102" s="130" t="s">
        <v>80</v>
      </c>
      <c r="B102" s="133"/>
      <c r="C102" s="133"/>
      <c r="D102" s="64">
        <f>SUM(D95:D101)</f>
        <v>5015088</v>
      </c>
      <c r="E102" s="36"/>
      <c r="F102" s="64">
        <f>SUM(F95:F101)</f>
        <v>4706141</v>
      </c>
      <c r="G102" s="36"/>
      <c r="H102" s="64">
        <f>SUM(H95:H101)</f>
        <v>3568312</v>
      </c>
      <c r="I102" s="36"/>
      <c r="J102" s="64">
        <f>SUM(J95:J101)</f>
        <v>3746783</v>
      </c>
      <c r="K102" s="136"/>
    </row>
    <row r="103" spans="1:14" ht="20.85" customHeight="1">
      <c r="A103" s="51" t="s">
        <v>81</v>
      </c>
      <c r="B103" s="52"/>
      <c r="C103" s="52"/>
      <c r="D103" s="34">
        <v>2624705</v>
      </c>
      <c r="E103" s="31"/>
      <c r="F103" s="34">
        <v>2911030</v>
      </c>
      <c r="G103" s="31"/>
      <c r="H103" s="34">
        <v>0</v>
      </c>
      <c r="I103" s="31"/>
      <c r="J103" s="34">
        <v>0</v>
      </c>
      <c r="K103" s="136"/>
    </row>
    <row r="104" spans="1:14" ht="20.85" customHeight="1">
      <c r="A104" s="130" t="s">
        <v>82</v>
      </c>
      <c r="B104" s="52"/>
      <c r="C104" s="52"/>
      <c r="D104" s="84">
        <f>SUM(D102:D103)</f>
        <v>7639793</v>
      </c>
      <c r="E104" s="36"/>
      <c r="F104" s="84">
        <f>SUM(F102:F103)</f>
        <v>7617171</v>
      </c>
      <c r="G104" s="36"/>
      <c r="H104" s="84">
        <f>SUM(H102:H103)</f>
        <v>3568312</v>
      </c>
      <c r="I104" s="36"/>
      <c r="J104" s="84">
        <f>SUM(J102:J103)</f>
        <v>3746783</v>
      </c>
    </row>
    <row r="105" spans="1:14" ht="20.85" customHeight="1">
      <c r="A105" s="130"/>
      <c r="B105" s="52"/>
      <c r="C105" s="52"/>
      <c r="D105" s="36"/>
      <c r="E105" s="36"/>
      <c r="F105" s="36"/>
      <c r="G105" s="36"/>
      <c r="H105" s="36"/>
      <c r="I105" s="36"/>
      <c r="J105" s="36"/>
    </row>
    <row r="106" spans="1:14" ht="20.85" customHeight="1" thickBot="1">
      <c r="A106" s="130" t="s">
        <v>83</v>
      </c>
      <c r="B106" s="133"/>
      <c r="C106" s="133"/>
      <c r="D106" s="91">
        <f>D104+D79</f>
        <v>25797638</v>
      </c>
      <c r="E106" s="36"/>
      <c r="F106" s="91">
        <f>F104+F79</f>
        <v>24623912</v>
      </c>
      <c r="G106" s="36"/>
      <c r="H106" s="91">
        <f>H104+H79</f>
        <v>4928325</v>
      </c>
      <c r="I106" s="36"/>
      <c r="J106" s="91">
        <f>J104+J79</f>
        <v>5152195</v>
      </c>
    </row>
    <row r="107" spans="1:14" ht="20.85" customHeight="1" thickTop="1">
      <c r="A107" s="137"/>
      <c r="B107" s="129"/>
      <c r="C107" s="129"/>
      <c r="D107" s="1"/>
      <c r="E107" s="1"/>
      <c r="F107" s="1"/>
      <c r="G107" s="1"/>
      <c r="H107" s="1"/>
      <c r="I107" s="1"/>
      <c r="J107" s="1"/>
    </row>
    <row r="108" spans="1:14" ht="20.85" customHeight="1">
      <c r="A108" s="137"/>
      <c r="D108" s="5"/>
      <c r="E108" s="5"/>
      <c r="F108" s="5"/>
      <c r="G108" s="6"/>
      <c r="H108" s="5"/>
      <c r="I108" s="5"/>
      <c r="J108" s="5"/>
    </row>
    <row r="109" spans="1:14" ht="20.85" customHeight="1">
      <c r="A109" s="137"/>
      <c r="D109" s="5"/>
      <c r="E109" s="5"/>
      <c r="F109" s="5"/>
      <c r="G109" s="6"/>
      <c r="H109" s="5"/>
      <c r="I109" s="5"/>
      <c r="J109" s="5"/>
    </row>
    <row r="110" spans="1:14" ht="20.85" customHeight="1">
      <c r="B110" s="54"/>
      <c r="C110" s="54"/>
      <c r="G110" s="6"/>
      <c r="H110" s="5"/>
      <c r="I110" s="5"/>
      <c r="J110" s="5"/>
    </row>
    <row r="111" spans="1:14" ht="20.85" customHeight="1"/>
    <row r="112" spans="1:14" ht="20.85" customHeight="1"/>
    <row r="113" spans="1:3" ht="20.85" customHeight="1"/>
    <row r="114" spans="1:3" ht="20.85" customHeight="1"/>
    <row r="115" spans="1:3" ht="20.85" customHeight="1"/>
    <row r="116" spans="1:3" ht="20.85" customHeight="1">
      <c r="A116" s="278"/>
      <c r="B116" s="278"/>
      <c r="C116" s="197"/>
    </row>
    <row r="117" spans="1:3" ht="20.85" customHeight="1"/>
  </sheetData>
  <mergeCells count="21">
    <mergeCell ref="D5:F5"/>
    <mergeCell ref="H5:J5"/>
    <mergeCell ref="A116:B116"/>
    <mergeCell ref="D47:F47"/>
    <mergeCell ref="H47:J47"/>
    <mergeCell ref="D51:J51"/>
    <mergeCell ref="D9:J9"/>
    <mergeCell ref="A44:J44"/>
    <mergeCell ref="D46:F46"/>
    <mergeCell ref="H46:J46"/>
    <mergeCell ref="A82:J82"/>
    <mergeCell ref="D84:F84"/>
    <mergeCell ref="H84:J84"/>
    <mergeCell ref="D85:F85"/>
    <mergeCell ref="H85:J85"/>
    <mergeCell ref="D89:J89"/>
    <mergeCell ref="A2:J2"/>
    <mergeCell ref="D3:F3"/>
    <mergeCell ref="H3:J3"/>
    <mergeCell ref="D4:F4"/>
    <mergeCell ref="H4:J4"/>
  </mergeCells>
  <pageMargins left="0.8" right="0.8" top="0.48" bottom="0.5" header="0.5" footer="0.5"/>
  <pageSetup scale="76" firstPageNumber="3" fitToHeight="0" orientation="portrait" useFirstPageNumber="1" r:id="rId1"/>
  <headerFooter alignWithMargins="0">
    <oddFooter>&amp;L&amp;"Times New Roman,Regular"&amp;11  The accompanying notes form an integral part of the interim financial statements.&amp;"Angsana New,Regular"&amp;14
&amp;C&amp;P</oddFooter>
  </headerFooter>
  <rowBreaks count="2" manualBreakCount="2">
    <brk id="42" max="16383" man="1"/>
    <brk id="8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"/>
  <sheetViews>
    <sheetView view="pageBreakPreview" topLeftCell="A70" zoomScaleNormal="55" zoomScaleSheetLayoutView="100" workbookViewId="0">
      <selection activeCell="K28" sqref="K28"/>
    </sheetView>
  </sheetViews>
  <sheetFormatPr defaultColWidth="11.375" defaultRowHeight="21.6" customHeight="1"/>
  <cols>
    <col min="1" max="1" width="68.75" style="73" customWidth="1"/>
    <col min="2" max="2" width="9.5" style="160" customWidth="1"/>
    <col min="3" max="3" width="14.625" style="73" customWidth="1"/>
    <col min="4" max="4" width="2.125" style="73" customWidth="1"/>
    <col min="5" max="5" width="14.625" style="73" customWidth="1"/>
    <col min="6" max="6" width="2.125" style="73" customWidth="1"/>
    <col min="7" max="7" width="14.625" style="73" customWidth="1"/>
    <col min="8" max="8" width="2.125" style="73" customWidth="1"/>
    <col min="9" max="9" width="14.625" style="73" customWidth="1"/>
    <col min="10" max="16384" width="11.375" style="73"/>
  </cols>
  <sheetData>
    <row r="1" spans="1:12" s="82" customFormat="1" ht="21.6" customHeight="1">
      <c r="A1" s="281" t="s">
        <v>0</v>
      </c>
      <c r="B1" s="281"/>
      <c r="C1" s="281"/>
      <c r="D1" s="281"/>
      <c r="E1" s="281"/>
      <c r="F1" s="281"/>
      <c r="G1" s="281"/>
      <c r="H1" s="281"/>
      <c r="I1" s="281"/>
    </row>
    <row r="2" spans="1:12" s="99" customFormat="1" ht="21.6" customHeight="1">
      <c r="A2" s="282" t="s">
        <v>84</v>
      </c>
      <c r="B2" s="283"/>
      <c r="C2" s="283"/>
      <c r="D2" s="283"/>
      <c r="E2" s="283"/>
      <c r="F2" s="283"/>
      <c r="G2" s="283"/>
      <c r="H2" s="283"/>
      <c r="I2" s="283"/>
    </row>
    <row r="3" spans="1:12" s="82" customFormat="1" ht="21.6" customHeight="1">
      <c r="A3" s="54"/>
      <c r="B3" s="60"/>
      <c r="C3" s="284"/>
      <c r="D3" s="284"/>
      <c r="E3" s="284"/>
      <c r="F3" s="74"/>
      <c r="G3" s="284"/>
      <c r="H3" s="284"/>
      <c r="I3" s="284"/>
    </row>
    <row r="4" spans="1:12" s="82" customFormat="1" ht="21.6" customHeight="1">
      <c r="A4" s="54"/>
      <c r="B4" s="60"/>
      <c r="C4" s="276" t="s">
        <v>2</v>
      </c>
      <c r="D4" s="276"/>
      <c r="E4" s="276"/>
      <c r="F4" s="67"/>
      <c r="G4" s="276" t="s">
        <v>3</v>
      </c>
      <c r="H4" s="276"/>
      <c r="I4" s="276"/>
    </row>
    <row r="5" spans="1:12" s="82" customFormat="1" ht="21.6" customHeight="1">
      <c r="A5" s="54"/>
      <c r="B5" s="159"/>
      <c r="C5" s="276" t="s">
        <v>4</v>
      </c>
      <c r="D5" s="276"/>
      <c r="E5" s="276"/>
      <c r="F5" s="67"/>
      <c r="G5" s="276" t="s">
        <v>85</v>
      </c>
      <c r="H5" s="276"/>
      <c r="I5" s="276"/>
    </row>
    <row r="6" spans="1:12" s="82" customFormat="1" ht="21.6" customHeight="1">
      <c r="A6" s="54"/>
      <c r="B6" s="60"/>
      <c r="C6" s="287" t="s">
        <v>86</v>
      </c>
      <c r="D6" s="287"/>
      <c r="E6" s="287"/>
      <c r="F6" s="68"/>
      <c r="G6" s="287" t="s">
        <v>86</v>
      </c>
      <c r="H6" s="287"/>
      <c r="I6" s="287"/>
    </row>
    <row r="7" spans="1:12" s="82" customFormat="1" ht="21.6" customHeight="1">
      <c r="A7" s="54"/>
      <c r="B7" s="60"/>
      <c r="C7" s="285" t="s">
        <v>5</v>
      </c>
      <c r="D7" s="286"/>
      <c r="E7" s="286"/>
      <c r="F7" s="68"/>
      <c r="G7" s="285" t="s">
        <v>5</v>
      </c>
      <c r="H7" s="286"/>
      <c r="I7" s="286"/>
    </row>
    <row r="8" spans="1:12" s="82" customFormat="1" ht="21.6" customHeight="1">
      <c r="A8" s="54"/>
      <c r="B8" s="60"/>
      <c r="C8" s="97">
        <v>2024</v>
      </c>
      <c r="D8" s="59"/>
      <c r="E8" s="97">
        <v>2023</v>
      </c>
      <c r="F8" s="69"/>
      <c r="G8" s="97">
        <v>2024</v>
      </c>
      <c r="H8" s="59"/>
      <c r="I8" s="97">
        <v>2023</v>
      </c>
    </row>
    <row r="9" spans="1:12" ht="21.6" customHeight="1">
      <c r="A9" s="116" t="s">
        <v>10</v>
      </c>
      <c r="B9" s="60"/>
      <c r="C9" s="280" t="s">
        <v>11</v>
      </c>
      <c r="D9" s="280"/>
      <c r="E9" s="280"/>
      <c r="F9" s="280"/>
      <c r="G9" s="280"/>
      <c r="H9" s="280"/>
      <c r="I9" s="280"/>
    </row>
    <row r="10" spans="1:12" ht="21.6" customHeight="1">
      <c r="A10" s="108" t="s">
        <v>87</v>
      </c>
      <c r="B10" s="60"/>
      <c r="C10" s="75"/>
      <c r="D10" s="75"/>
      <c r="E10" s="75"/>
      <c r="F10" s="75"/>
      <c r="G10" s="75"/>
      <c r="H10" s="75"/>
      <c r="I10" s="75"/>
      <c r="L10" s="117"/>
    </row>
    <row r="11" spans="1:12" ht="21.6" customHeight="1">
      <c r="A11" s="59" t="s">
        <v>254</v>
      </c>
      <c r="B11" s="60"/>
      <c r="C11" s="76">
        <v>44501</v>
      </c>
      <c r="D11" s="76"/>
      <c r="E11" s="191">
        <v>88946</v>
      </c>
      <c r="F11" s="76"/>
      <c r="G11" s="76">
        <v>20349</v>
      </c>
      <c r="H11" s="76"/>
      <c r="I11" s="191">
        <v>69452</v>
      </c>
    </row>
    <row r="12" spans="1:12" ht="21.6" customHeight="1">
      <c r="A12" s="59" t="s">
        <v>248</v>
      </c>
      <c r="B12" s="60"/>
      <c r="C12" s="76">
        <v>0</v>
      </c>
      <c r="D12" s="76"/>
      <c r="E12" s="76">
        <v>0</v>
      </c>
      <c r="F12" s="76"/>
      <c r="G12" s="76">
        <v>3780</v>
      </c>
      <c r="H12" s="76"/>
      <c r="I12" s="191">
        <v>4110</v>
      </c>
    </row>
    <row r="13" spans="1:12" ht="21.6" customHeight="1">
      <c r="A13" s="59" t="s">
        <v>88</v>
      </c>
      <c r="B13" s="60"/>
      <c r="C13" s="76">
        <v>123222</v>
      </c>
      <c r="D13" s="76"/>
      <c r="E13" s="76">
        <v>0</v>
      </c>
      <c r="F13" s="76"/>
      <c r="G13" s="76">
        <v>0</v>
      </c>
      <c r="H13" s="76"/>
      <c r="I13" s="76">
        <v>0</v>
      </c>
    </row>
    <row r="14" spans="1:12" ht="21.6" customHeight="1">
      <c r="A14" s="59" t="s">
        <v>89</v>
      </c>
      <c r="B14" s="60"/>
      <c r="C14" s="76">
        <v>181804</v>
      </c>
      <c r="D14" s="76"/>
      <c r="E14" s="76">
        <v>0</v>
      </c>
      <c r="F14" s="76"/>
      <c r="G14" s="76">
        <v>0</v>
      </c>
      <c r="H14" s="76"/>
      <c r="I14" s="76">
        <v>0</v>
      </c>
    </row>
    <row r="15" spans="1:12" ht="21.6" customHeight="1">
      <c r="A15" s="59" t="s">
        <v>90</v>
      </c>
      <c r="B15" s="60"/>
      <c r="C15" s="76">
        <v>29805</v>
      </c>
      <c r="D15" s="76"/>
      <c r="E15" s="76">
        <v>0</v>
      </c>
      <c r="F15" s="76"/>
      <c r="G15" s="76">
        <v>0</v>
      </c>
      <c r="H15" s="76"/>
      <c r="I15" s="76">
        <v>0</v>
      </c>
    </row>
    <row r="16" spans="1:12" ht="21.6" customHeight="1">
      <c r="A16" s="59" t="s">
        <v>91</v>
      </c>
      <c r="B16" s="60"/>
      <c r="C16" s="76">
        <v>49481</v>
      </c>
      <c r="D16" s="76"/>
      <c r="E16" s="76">
        <v>0</v>
      </c>
      <c r="F16" s="76"/>
      <c r="G16" s="76">
        <v>0</v>
      </c>
      <c r="H16" s="76"/>
      <c r="I16" s="76">
        <v>0</v>
      </c>
    </row>
    <row r="17" spans="1:12" ht="21.6" customHeight="1">
      <c r="A17" s="59" t="s">
        <v>225</v>
      </c>
      <c r="B17" s="60"/>
      <c r="C17" s="76">
        <v>0</v>
      </c>
      <c r="D17" s="76"/>
      <c r="E17" s="76">
        <v>0</v>
      </c>
      <c r="F17" s="76"/>
      <c r="G17" s="76">
        <v>5875</v>
      </c>
      <c r="H17" s="76"/>
      <c r="I17" s="76">
        <v>0</v>
      </c>
    </row>
    <row r="18" spans="1:12" ht="21.6" customHeight="1">
      <c r="A18" s="59" t="s">
        <v>92</v>
      </c>
      <c r="B18" s="60"/>
      <c r="C18" s="76">
        <v>723</v>
      </c>
      <c r="D18" s="76"/>
      <c r="E18" s="76">
        <v>0</v>
      </c>
      <c r="F18" s="76"/>
      <c r="G18" s="76">
        <v>723</v>
      </c>
      <c r="H18" s="76"/>
      <c r="I18" s="76">
        <v>0</v>
      </c>
    </row>
    <row r="19" spans="1:12" ht="21.6" customHeight="1">
      <c r="A19" s="59" t="s">
        <v>93</v>
      </c>
      <c r="B19" s="60"/>
      <c r="C19" s="76">
        <v>72785</v>
      </c>
      <c r="D19" s="76"/>
      <c r="E19" s="76">
        <v>819</v>
      </c>
      <c r="F19" s="76"/>
      <c r="G19" s="76">
        <v>22</v>
      </c>
      <c r="H19" s="76"/>
      <c r="I19" s="76">
        <v>819</v>
      </c>
    </row>
    <row r="20" spans="1:12" s="117" customFormat="1" ht="21.6" customHeight="1">
      <c r="A20" s="57" t="s">
        <v>94</v>
      </c>
      <c r="B20" s="118"/>
      <c r="C20" s="77">
        <f>SUM(C11:C19)</f>
        <v>502321</v>
      </c>
      <c r="D20" s="78"/>
      <c r="E20" s="77">
        <f>SUM(E11:E19)</f>
        <v>89765</v>
      </c>
      <c r="F20" s="78"/>
      <c r="G20" s="77">
        <f>SUM(G11:G19)</f>
        <v>30749</v>
      </c>
      <c r="H20" s="78"/>
      <c r="I20" s="77">
        <f>SUM(I11:I19)</f>
        <v>74381</v>
      </c>
    </row>
    <row r="21" spans="1:12" ht="20.25" customHeight="1">
      <c r="B21" s="72"/>
      <c r="C21" s="72"/>
      <c r="D21" s="79"/>
      <c r="E21" s="72"/>
      <c r="F21" s="79"/>
      <c r="G21" s="79"/>
      <c r="H21" s="79"/>
      <c r="I21" s="79"/>
      <c r="J21" s="79"/>
    </row>
    <row r="22" spans="1:12" ht="21.6" customHeight="1">
      <c r="A22" s="108" t="s">
        <v>95</v>
      </c>
      <c r="B22" s="60"/>
      <c r="C22" s="76"/>
      <c r="D22" s="76"/>
      <c r="E22" s="76"/>
      <c r="F22" s="76"/>
      <c r="G22" s="76"/>
      <c r="H22" s="76"/>
      <c r="I22" s="76"/>
    </row>
    <row r="23" spans="1:12" ht="21.6" customHeight="1">
      <c r="A23" s="59" t="s">
        <v>96</v>
      </c>
      <c r="B23" s="60"/>
      <c r="C23" s="76">
        <v>100991</v>
      </c>
      <c r="D23" s="76"/>
      <c r="E23" s="76">
        <v>0</v>
      </c>
      <c r="F23" s="76"/>
      <c r="G23" s="76">
        <v>0</v>
      </c>
      <c r="H23" s="76"/>
      <c r="I23" s="76">
        <v>0</v>
      </c>
    </row>
    <row r="24" spans="1:12" ht="21.6" customHeight="1">
      <c r="A24" s="59" t="s">
        <v>97</v>
      </c>
      <c r="B24" s="60"/>
      <c r="C24" s="76">
        <v>79049</v>
      </c>
      <c r="D24" s="76"/>
      <c r="E24" s="76">
        <v>0</v>
      </c>
      <c r="F24" s="76"/>
      <c r="G24" s="76">
        <v>0</v>
      </c>
      <c r="H24" s="76"/>
      <c r="I24" s="76">
        <v>0</v>
      </c>
    </row>
    <row r="25" spans="1:12" ht="21.6" customHeight="1">
      <c r="A25" s="59" t="s">
        <v>98</v>
      </c>
      <c r="B25" s="60"/>
      <c r="C25" s="76">
        <v>9184</v>
      </c>
      <c r="D25" s="76"/>
      <c r="E25" s="76">
        <v>0</v>
      </c>
      <c r="F25" s="76"/>
      <c r="G25" s="76">
        <v>0</v>
      </c>
      <c r="H25" s="76"/>
      <c r="I25" s="76">
        <v>0</v>
      </c>
    </row>
    <row r="26" spans="1:12" ht="21.6" customHeight="1">
      <c r="A26" s="59" t="s">
        <v>99</v>
      </c>
      <c r="B26" s="60"/>
      <c r="C26" s="76">
        <v>76637</v>
      </c>
      <c r="D26" s="76"/>
      <c r="E26" s="76">
        <v>0</v>
      </c>
      <c r="F26" s="76"/>
      <c r="G26" s="76">
        <v>0</v>
      </c>
      <c r="H26" s="76"/>
      <c r="I26" s="76">
        <v>0</v>
      </c>
    </row>
    <row r="27" spans="1:12" ht="21.6" customHeight="1">
      <c r="A27" s="59" t="s">
        <v>100</v>
      </c>
      <c r="C27" s="76">
        <v>48198</v>
      </c>
      <c r="D27" s="76"/>
      <c r="E27" s="76">
        <v>0</v>
      </c>
      <c r="F27" s="76"/>
      <c r="G27" s="76">
        <v>0</v>
      </c>
      <c r="H27" s="76"/>
      <c r="I27" s="76">
        <v>0</v>
      </c>
    </row>
    <row r="28" spans="1:12" ht="21.6" customHeight="1">
      <c r="A28" s="59" t="s">
        <v>101</v>
      </c>
      <c r="B28" s="60"/>
      <c r="C28" s="76">
        <v>231826</v>
      </c>
      <c r="D28" s="76"/>
      <c r="E28" s="76">
        <v>25421</v>
      </c>
      <c r="F28" s="76"/>
      <c r="G28" s="76">
        <v>33213</v>
      </c>
      <c r="H28" s="76"/>
      <c r="I28" s="76">
        <v>18242</v>
      </c>
    </row>
    <row r="29" spans="1:12" ht="21.6" customHeight="1">
      <c r="A29" s="59" t="s">
        <v>102</v>
      </c>
      <c r="B29" s="60"/>
      <c r="C29" s="76">
        <v>30346</v>
      </c>
      <c r="D29" s="76"/>
      <c r="E29" s="76">
        <v>0</v>
      </c>
      <c r="F29" s="76"/>
      <c r="G29" s="76">
        <v>0</v>
      </c>
      <c r="H29" s="76"/>
      <c r="I29" s="76">
        <v>0</v>
      </c>
    </row>
    <row r="30" spans="1:12" ht="21.6" customHeight="1">
      <c r="A30" s="59" t="s">
        <v>108</v>
      </c>
      <c r="B30" s="60"/>
      <c r="C30" s="76">
        <v>0</v>
      </c>
      <c r="D30" s="76"/>
      <c r="E30" s="76">
        <v>0</v>
      </c>
      <c r="F30" s="76"/>
      <c r="G30" s="76">
        <v>275792</v>
      </c>
      <c r="H30" s="76"/>
      <c r="I30" s="76">
        <v>21642</v>
      </c>
      <c r="L30" s="119"/>
    </row>
    <row r="31" spans="1:12" ht="21.6" customHeight="1">
      <c r="A31" s="59" t="s">
        <v>103</v>
      </c>
      <c r="B31" s="60"/>
      <c r="C31" s="76">
        <v>32269</v>
      </c>
      <c r="D31" s="76"/>
      <c r="E31" s="76">
        <v>1163</v>
      </c>
      <c r="F31" s="76"/>
      <c r="G31" s="76">
        <v>0</v>
      </c>
      <c r="H31" s="76"/>
      <c r="I31" s="76">
        <v>1163</v>
      </c>
    </row>
    <row r="32" spans="1:12" s="59" customFormat="1" ht="21.6" customHeight="1">
      <c r="A32" s="59" t="s">
        <v>104</v>
      </c>
      <c r="C32" s="76">
        <v>0</v>
      </c>
      <c r="E32" s="76">
        <v>11399</v>
      </c>
      <c r="G32" s="76">
        <v>0</v>
      </c>
      <c r="I32" s="76">
        <v>0</v>
      </c>
    </row>
    <row r="33" spans="1:12" ht="21.6" customHeight="1">
      <c r="A33" s="57" t="s">
        <v>105</v>
      </c>
      <c r="B33" s="60"/>
      <c r="C33" s="77">
        <f>SUM(C23:C31)</f>
        <v>608500</v>
      </c>
      <c r="D33" s="78"/>
      <c r="E33" s="77">
        <f>SUM(E23:E32)</f>
        <v>37983</v>
      </c>
      <c r="F33" s="78"/>
      <c r="G33" s="77">
        <f>SUM(G23:G31)</f>
        <v>309005</v>
      </c>
      <c r="H33" s="78"/>
      <c r="I33" s="77">
        <f>SUM(I23:I32)</f>
        <v>41047</v>
      </c>
    </row>
    <row r="34" spans="1:12" ht="20.25" customHeight="1">
      <c r="B34" s="72"/>
      <c r="C34" s="72"/>
      <c r="D34" s="79"/>
      <c r="E34" s="72"/>
      <c r="F34" s="79"/>
      <c r="G34" s="79"/>
      <c r="H34" s="79"/>
      <c r="I34" s="79"/>
      <c r="J34" s="79"/>
      <c r="L34" s="59"/>
    </row>
    <row r="35" spans="1:12" ht="21.6" customHeight="1">
      <c r="A35" s="57" t="s">
        <v>106</v>
      </c>
      <c r="B35" s="60"/>
      <c r="C35" s="78">
        <f>C20-C33</f>
        <v>-106179</v>
      </c>
      <c r="D35" s="78"/>
      <c r="E35" s="78">
        <f>E20-E33</f>
        <v>51782</v>
      </c>
      <c r="F35" s="78"/>
      <c r="G35" s="78">
        <f>G20-G33</f>
        <v>-278256</v>
      </c>
      <c r="H35" s="78"/>
      <c r="I35" s="78">
        <f>I20-I33</f>
        <v>33334</v>
      </c>
      <c r="L35" s="119"/>
    </row>
    <row r="36" spans="1:12" ht="21.6" customHeight="1">
      <c r="A36" s="59" t="s">
        <v>107</v>
      </c>
      <c r="B36" s="60"/>
      <c r="C36" s="76">
        <v>-313685</v>
      </c>
      <c r="D36" s="76"/>
      <c r="E36" s="76">
        <v>-19834</v>
      </c>
      <c r="F36" s="76"/>
      <c r="G36" s="76">
        <v>-19810</v>
      </c>
      <c r="H36" s="76"/>
      <c r="I36" s="76">
        <v>-19834</v>
      </c>
      <c r="L36" s="119"/>
    </row>
    <row r="37" spans="1:12" ht="21.6" customHeight="1">
      <c r="A37" s="59" t="s">
        <v>109</v>
      </c>
      <c r="B37" s="125"/>
      <c r="C37" s="185"/>
      <c r="D37" s="76"/>
      <c r="E37" s="76"/>
      <c r="F37" s="76"/>
      <c r="G37" s="76"/>
      <c r="H37" s="76"/>
      <c r="I37" s="76"/>
      <c r="L37" s="119"/>
    </row>
    <row r="38" spans="1:12" ht="21.6" customHeight="1">
      <c r="A38" s="120" t="s">
        <v>110</v>
      </c>
      <c r="B38" s="60"/>
      <c r="C38" s="76">
        <v>8977</v>
      </c>
      <c r="D38" s="53"/>
      <c r="E38" s="76">
        <v>15292</v>
      </c>
      <c r="F38" s="53"/>
      <c r="G38" s="76">
        <v>0</v>
      </c>
      <c r="H38" s="76"/>
      <c r="I38" s="76">
        <v>0</v>
      </c>
    </row>
    <row r="39" spans="1:12" s="59" customFormat="1" ht="21.6" hidden="1" customHeight="1">
      <c r="A39" s="59" t="s">
        <v>111</v>
      </c>
      <c r="E39" s="76">
        <v>0</v>
      </c>
      <c r="I39" s="76">
        <v>0</v>
      </c>
    </row>
    <row r="40" spans="1:12" ht="21.6" customHeight="1">
      <c r="A40" s="57" t="s">
        <v>112</v>
      </c>
      <c r="C40" s="95">
        <f>SUM(C35:C38)</f>
        <v>-410887</v>
      </c>
      <c r="D40" s="78"/>
      <c r="E40" s="95">
        <f>SUM(E35:E39)</f>
        <v>47240</v>
      </c>
      <c r="F40" s="78"/>
      <c r="G40" s="95">
        <f>SUM(G35:G38)</f>
        <v>-298066</v>
      </c>
      <c r="H40" s="78"/>
      <c r="I40" s="95">
        <f>SUM(I35:I38)</f>
        <v>13500</v>
      </c>
      <c r="L40" s="119"/>
    </row>
    <row r="41" spans="1:12" ht="21.6" customHeight="1">
      <c r="A41" s="59" t="s">
        <v>113</v>
      </c>
      <c r="B41" s="60"/>
      <c r="C41" s="186">
        <v>-58471</v>
      </c>
      <c r="D41" s="76"/>
      <c r="E41" s="76">
        <v>0</v>
      </c>
      <c r="F41" s="76"/>
      <c r="G41" s="186">
        <v>-46203</v>
      </c>
      <c r="H41" s="76"/>
      <c r="I41" s="76">
        <v>0</v>
      </c>
      <c r="L41" s="119"/>
    </row>
    <row r="42" spans="1:12" s="59" customFormat="1" ht="20.25" customHeight="1">
      <c r="A42" s="57" t="s">
        <v>114</v>
      </c>
      <c r="B42" s="97"/>
      <c r="C42" s="39">
        <f>SUM(C40:C41)</f>
        <v>-469358</v>
      </c>
      <c r="D42" s="37"/>
      <c r="E42" s="39">
        <f>SUM(E40:E41)</f>
        <v>47240</v>
      </c>
      <c r="F42" s="37"/>
      <c r="G42" s="39">
        <f>SUM(G40:G41)</f>
        <v>-344269</v>
      </c>
      <c r="H42" s="37"/>
      <c r="I42" s="39">
        <f>SUM(I40:I41)</f>
        <v>13500</v>
      </c>
    </row>
    <row r="43" spans="1:12" ht="21.6" customHeight="1">
      <c r="A43" s="54"/>
      <c r="B43" s="60"/>
      <c r="C43" s="59"/>
      <c r="D43" s="59"/>
      <c r="E43" s="59"/>
      <c r="F43" s="59"/>
      <c r="G43" s="59"/>
      <c r="H43" s="59"/>
      <c r="I43" s="59"/>
    </row>
    <row r="44" spans="1:12" ht="21.6" customHeight="1">
      <c r="A44" s="281" t="s">
        <v>0</v>
      </c>
      <c r="B44" s="281"/>
      <c r="C44" s="281"/>
      <c r="D44" s="281"/>
      <c r="E44" s="281"/>
      <c r="F44" s="281"/>
      <c r="G44" s="281"/>
      <c r="H44" s="281"/>
      <c r="I44" s="281"/>
    </row>
    <row r="45" spans="1:12" ht="21.6" customHeight="1">
      <c r="A45" s="282" t="s">
        <v>84</v>
      </c>
      <c r="B45" s="283"/>
      <c r="C45" s="283"/>
      <c r="D45" s="283"/>
      <c r="E45" s="283"/>
      <c r="F45" s="283"/>
      <c r="G45" s="283"/>
      <c r="H45" s="283"/>
      <c r="I45" s="283"/>
    </row>
    <row r="47" spans="1:12" ht="21.6" customHeight="1">
      <c r="B47" s="60"/>
      <c r="C47" s="276" t="s">
        <v>2</v>
      </c>
      <c r="D47" s="276"/>
      <c r="E47" s="276"/>
      <c r="F47" s="67"/>
      <c r="G47" s="276" t="s">
        <v>3</v>
      </c>
      <c r="H47" s="276"/>
      <c r="I47" s="276"/>
    </row>
    <row r="48" spans="1:12" ht="21.6" customHeight="1">
      <c r="B48" s="159"/>
      <c r="C48" s="276" t="s">
        <v>4</v>
      </c>
      <c r="D48" s="276"/>
      <c r="E48" s="276"/>
      <c r="F48" s="67"/>
      <c r="G48" s="276" t="s">
        <v>85</v>
      </c>
      <c r="H48" s="276"/>
      <c r="I48" s="276"/>
    </row>
    <row r="49" spans="1:10" ht="21.6" customHeight="1">
      <c r="B49" s="60"/>
      <c r="C49" s="287" t="s">
        <v>86</v>
      </c>
      <c r="D49" s="287"/>
      <c r="E49" s="287"/>
      <c r="F49" s="68"/>
      <c r="G49" s="287" t="s">
        <v>86</v>
      </c>
      <c r="H49" s="287"/>
      <c r="I49" s="287"/>
    </row>
    <row r="50" spans="1:10" ht="21.6" customHeight="1">
      <c r="B50" s="60"/>
      <c r="C50" s="285" t="s">
        <v>5</v>
      </c>
      <c r="D50" s="286"/>
      <c r="E50" s="286"/>
      <c r="F50" s="68"/>
      <c r="G50" s="285" t="s">
        <v>5</v>
      </c>
      <c r="H50" s="286"/>
      <c r="I50" s="286"/>
    </row>
    <row r="51" spans="1:10" ht="21.6" customHeight="1">
      <c r="B51" s="60"/>
      <c r="C51" s="97">
        <v>2024</v>
      </c>
      <c r="D51" s="59"/>
      <c r="E51" s="97">
        <v>2023</v>
      </c>
      <c r="F51" s="69"/>
      <c r="G51" s="97">
        <v>2024</v>
      </c>
      <c r="H51" s="59"/>
      <c r="I51" s="97">
        <v>2023</v>
      </c>
    </row>
    <row r="52" spans="1:10" ht="21.6" customHeight="1">
      <c r="B52" s="60"/>
      <c r="C52" s="280" t="s">
        <v>11</v>
      </c>
      <c r="D52" s="280"/>
      <c r="E52" s="280"/>
      <c r="F52" s="280"/>
      <c r="G52" s="280"/>
      <c r="H52" s="280"/>
      <c r="I52" s="280"/>
    </row>
    <row r="53" spans="1:10" ht="21.6" customHeight="1">
      <c r="A53" s="57" t="s">
        <v>115</v>
      </c>
      <c r="B53" s="60"/>
      <c r="C53" s="187"/>
      <c r="D53" s="80"/>
      <c r="E53" s="187"/>
      <c r="F53" s="80"/>
      <c r="G53" s="80"/>
      <c r="H53" s="80"/>
      <c r="I53" s="80"/>
      <c r="J53" s="54"/>
    </row>
    <row r="54" spans="1:10" ht="21.6" customHeight="1">
      <c r="A54" s="121" t="s">
        <v>116</v>
      </c>
      <c r="B54" s="60"/>
      <c r="C54" s="187"/>
      <c r="D54" s="80"/>
      <c r="E54" s="187"/>
      <c r="F54" s="80"/>
      <c r="G54" s="80"/>
      <c r="H54" s="80"/>
      <c r="I54" s="80"/>
      <c r="J54" s="54"/>
    </row>
    <row r="55" spans="1:10" ht="21.6" customHeight="1">
      <c r="A55" s="122" t="s">
        <v>117</v>
      </c>
      <c r="B55" s="60"/>
      <c r="C55" s="76">
        <v>0</v>
      </c>
      <c r="D55" s="53"/>
      <c r="E55" s="76">
        <v>4983</v>
      </c>
      <c r="F55" s="53"/>
      <c r="G55" s="76">
        <v>0</v>
      </c>
      <c r="H55" s="53"/>
      <c r="I55" s="53">
        <v>-50</v>
      </c>
      <c r="J55" s="54"/>
    </row>
    <row r="56" spans="1:10" ht="21.6" customHeight="1">
      <c r="A56" s="122" t="s">
        <v>118</v>
      </c>
      <c r="B56" s="60"/>
      <c r="C56" s="53">
        <v>2680</v>
      </c>
      <c r="D56" s="76"/>
      <c r="E56" s="76">
        <v>13435</v>
      </c>
      <c r="F56" s="53"/>
      <c r="G56" s="76">
        <v>0</v>
      </c>
      <c r="H56" s="78"/>
      <c r="I56" s="94">
        <v>0</v>
      </c>
      <c r="J56" s="54"/>
    </row>
    <row r="57" spans="1:10" s="117" customFormat="1" ht="21.6" customHeight="1">
      <c r="A57" s="57" t="s">
        <v>119</v>
      </c>
      <c r="B57" s="118"/>
      <c r="C57" s="188">
        <f>SUM(C55:C56)</f>
        <v>2680</v>
      </c>
      <c r="D57" s="9"/>
      <c r="E57" s="188">
        <f>SUM(E55:E56)</f>
        <v>18418</v>
      </c>
      <c r="F57" s="10"/>
      <c r="G57" s="188">
        <f>SUM(G55:G56)</f>
        <v>0</v>
      </c>
      <c r="H57" s="11"/>
      <c r="I57" s="188">
        <f>SUM(I55:I56)</f>
        <v>-50</v>
      </c>
      <c r="J57" s="55"/>
    </row>
    <row r="58" spans="1:10" s="82" customFormat="1" ht="20.25" customHeight="1">
      <c r="B58" s="123"/>
      <c r="D58" s="83"/>
      <c r="F58" s="83"/>
      <c r="G58" s="190"/>
      <c r="H58" s="83"/>
      <c r="I58" s="190"/>
      <c r="J58" s="83"/>
    </row>
    <row r="59" spans="1:10" ht="21.6" customHeight="1">
      <c r="A59" s="121" t="s">
        <v>120</v>
      </c>
      <c r="B59" s="60"/>
      <c r="C59" s="53"/>
      <c r="D59" s="53"/>
      <c r="E59" s="53"/>
      <c r="F59" s="53"/>
      <c r="G59" s="53"/>
      <c r="H59" s="53"/>
      <c r="I59" s="53"/>
      <c r="J59" s="54"/>
    </row>
    <row r="60" spans="1:10" ht="21.6" customHeight="1">
      <c r="A60" s="124" t="s">
        <v>233</v>
      </c>
      <c r="B60" s="60"/>
      <c r="C60" s="76">
        <v>324593</v>
      </c>
      <c r="D60" s="53"/>
      <c r="E60" s="53">
        <v>0</v>
      </c>
      <c r="F60" s="53"/>
      <c r="G60" s="53">
        <v>148170</v>
      </c>
      <c r="H60" s="53"/>
      <c r="I60" s="53">
        <v>0</v>
      </c>
      <c r="J60" s="54"/>
    </row>
    <row r="61" spans="1:10" ht="21.6" customHeight="1">
      <c r="A61" s="124" t="s">
        <v>121</v>
      </c>
      <c r="B61" s="60"/>
      <c r="E61" s="76"/>
      <c r="F61" s="158"/>
      <c r="G61" s="76"/>
      <c r="H61" s="158"/>
      <c r="I61" s="76"/>
      <c r="J61" s="54"/>
    </row>
    <row r="62" spans="1:10" ht="21.6" customHeight="1">
      <c r="A62" s="120" t="s">
        <v>122</v>
      </c>
      <c r="B62" s="60"/>
      <c r="C62" s="76">
        <v>0</v>
      </c>
      <c r="D62" s="53"/>
      <c r="E62" s="76">
        <v>1755</v>
      </c>
      <c r="F62" s="53"/>
      <c r="G62" s="94">
        <v>0</v>
      </c>
      <c r="H62" s="53"/>
      <c r="I62" s="53">
        <v>0</v>
      </c>
      <c r="J62" s="54"/>
    </row>
    <row r="63" spans="1:10" s="117" customFormat="1" ht="21.6" customHeight="1">
      <c r="A63" s="57" t="s">
        <v>123</v>
      </c>
      <c r="B63" s="118"/>
      <c r="C63" s="188">
        <f>SUM(C60:C62)</f>
        <v>324593</v>
      </c>
      <c r="D63" s="9"/>
      <c r="E63" s="188">
        <f>SUM(E60:E62)</f>
        <v>1755</v>
      </c>
      <c r="F63" s="56"/>
      <c r="G63" s="188">
        <f>SUM(G60:G62)</f>
        <v>148170</v>
      </c>
      <c r="H63" s="56"/>
      <c r="I63" s="188">
        <f>SUM(I60:I62)</f>
        <v>0</v>
      </c>
      <c r="J63" s="55"/>
    </row>
    <row r="64" spans="1:10" ht="21.6" customHeight="1">
      <c r="A64" s="68" t="s">
        <v>124</v>
      </c>
      <c r="B64" s="60"/>
      <c r="C64" s="77">
        <f>C57+C63</f>
        <v>327273</v>
      </c>
      <c r="D64" s="56"/>
      <c r="E64" s="77">
        <f>E57+E63</f>
        <v>20173</v>
      </c>
      <c r="F64" s="56"/>
      <c r="G64" s="77">
        <f>G57+G63</f>
        <v>148170</v>
      </c>
      <c r="H64" s="56"/>
      <c r="I64" s="77">
        <f>I57+I63</f>
        <v>-50</v>
      </c>
      <c r="J64" s="54"/>
    </row>
    <row r="65" spans="1:10" ht="21.6" customHeight="1" thickBot="1">
      <c r="A65" s="57" t="s">
        <v>125</v>
      </c>
      <c r="B65" s="60"/>
      <c r="C65" s="189">
        <f>C64+C42</f>
        <v>-142085</v>
      </c>
      <c r="D65" s="56"/>
      <c r="E65" s="189">
        <f>E64+E42</f>
        <v>67413</v>
      </c>
      <c r="F65" s="56"/>
      <c r="G65" s="189">
        <f>G64+G42</f>
        <v>-196099</v>
      </c>
      <c r="H65" s="56"/>
      <c r="I65" s="189">
        <f>I64+I42</f>
        <v>13450</v>
      </c>
      <c r="J65" s="54"/>
    </row>
    <row r="66" spans="1:10" s="82" customFormat="1" ht="20.25" customHeight="1" thickTop="1">
      <c r="B66" s="123"/>
      <c r="D66" s="83"/>
      <c r="F66" s="83"/>
      <c r="G66" s="190"/>
      <c r="H66" s="83"/>
      <c r="I66" s="190"/>
      <c r="J66" s="83"/>
    </row>
    <row r="67" spans="1:10" s="82" customFormat="1" ht="20.25" customHeight="1">
      <c r="A67" s="68" t="s">
        <v>247</v>
      </c>
      <c r="B67" s="123"/>
      <c r="D67" s="83"/>
      <c r="F67" s="83"/>
      <c r="G67" s="190"/>
      <c r="H67" s="83"/>
      <c r="I67" s="190"/>
      <c r="J67" s="83"/>
    </row>
    <row r="68" spans="1:10" s="82" customFormat="1" ht="20.25" customHeight="1">
      <c r="A68" s="124" t="s">
        <v>126</v>
      </c>
      <c r="B68" s="123"/>
      <c r="C68" s="76">
        <v>-448327</v>
      </c>
      <c r="D68" s="83"/>
      <c r="E68" s="76">
        <v>47240</v>
      </c>
      <c r="F68" s="53"/>
      <c r="G68" s="53">
        <v>-344269</v>
      </c>
      <c r="H68" s="53"/>
      <c r="I68" s="76">
        <f>I42</f>
        <v>13500</v>
      </c>
      <c r="J68" s="83"/>
    </row>
    <row r="69" spans="1:10" s="82" customFormat="1" ht="20.25" customHeight="1">
      <c r="A69" s="124" t="s">
        <v>127</v>
      </c>
      <c r="B69" s="123"/>
      <c r="C69" s="76">
        <v>-21031</v>
      </c>
      <c r="D69" s="76"/>
      <c r="E69" s="76">
        <v>0</v>
      </c>
      <c r="F69" s="76"/>
      <c r="G69" s="76">
        <v>0</v>
      </c>
      <c r="H69" s="76"/>
      <c r="I69" s="76">
        <v>0</v>
      </c>
      <c r="J69" s="83"/>
    </row>
    <row r="70" spans="1:10" s="82" customFormat="1" ht="20.25" customHeight="1" thickBot="1">
      <c r="A70" s="57"/>
      <c r="B70" s="123"/>
      <c r="C70" s="189">
        <f>SUM(C68:C69)</f>
        <v>-469358</v>
      </c>
      <c r="D70" s="83"/>
      <c r="E70" s="189">
        <f>SUM(E68:E69)</f>
        <v>47240</v>
      </c>
      <c r="F70" s="83"/>
      <c r="G70" s="189">
        <f>SUM(G68:G69)</f>
        <v>-344269</v>
      </c>
      <c r="H70" s="83"/>
      <c r="I70" s="189">
        <f>SUM(I68:I69)</f>
        <v>13500</v>
      </c>
      <c r="J70" s="83"/>
    </row>
    <row r="71" spans="1:10" s="82" customFormat="1" ht="20.25" customHeight="1" thickTop="1">
      <c r="B71" s="123"/>
      <c r="D71" s="83"/>
      <c r="F71" s="83"/>
      <c r="G71" s="190"/>
      <c r="H71" s="83"/>
      <c r="I71" s="190"/>
      <c r="J71" s="83"/>
    </row>
    <row r="72" spans="1:10" s="82" customFormat="1" ht="20.25" customHeight="1">
      <c r="A72" s="68" t="s">
        <v>128</v>
      </c>
      <c r="B72" s="123"/>
      <c r="D72" s="83"/>
      <c r="F72" s="83"/>
      <c r="G72" s="190"/>
      <c r="H72" s="83"/>
      <c r="I72" s="190"/>
      <c r="J72" s="83"/>
    </row>
    <row r="73" spans="1:10" s="82" customFormat="1" ht="20.25" customHeight="1">
      <c r="A73" s="124" t="s">
        <v>126</v>
      </c>
      <c r="B73" s="123"/>
      <c r="C73" s="76">
        <v>-108052</v>
      </c>
      <c r="D73" s="83"/>
      <c r="E73" s="76">
        <v>67413</v>
      </c>
      <c r="F73" s="53"/>
      <c r="G73" s="53">
        <v>-196099</v>
      </c>
      <c r="H73" s="53"/>
      <c r="I73" s="76">
        <f>I65</f>
        <v>13450</v>
      </c>
      <c r="J73" s="83"/>
    </row>
    <row r="74" spans="1:10" s="82" customFormat="1" ht="20.25" customHeight="1">
      <c r="A74" s="124" t="s">
        <v>127</v>
      </c>
      <c r="B74" s="123"/>
      <c r="C74" s="76">
        <v>-34033</v>
      </c>
      <c r="D74" s="76"/>
      <c r="E74" s="76">
        <v>0</v>
      </c>
      <c r="F74" s="76"/>
      <c r="G74" s="76">
        <v>0</v>
      </c>
      <c r="H74" s="76"/>
      <c r="I74" s="76">
        <v>0</v>
      </c>
      <c r="J74" s="83"/>
    </row>
    <row r="75" spans="1:10" s="82" customFormat="1" ht="20.25" customHeight="1" thickBot="1">
      <c r="A75" s="57"/>
      <c r="B75" s="123"/>
      <c r="C75" s="189">
        <f>SUM(C73:C74)</f>
        <v>-142085</v>
      </c>
      <c r="D75" s="83"/>
      <c r="E75" s="189">
        <f>SUM(E73:E74)</f>
        <v>67413</v>
      </c>
      <c r="F75" s="83"/>
      <c r="G75" s="189">
        <f>SUM(G73:G74)</f>
        <v>-196099</v>
      </c>
      <c r="H75" s="83"/>
      <c r="I75" s="189">
        <f>SUM(I73:I74)</f>
        <v>13450</v>
      </c>
      <c r="J75" s="83"/>
    </row>
    <row r="76" spans="1:10" s="82" customFormat="1" ht="20.25" customHeight="1" thickTop="1">
      <c r="B76" s="123"/>
      <c r="D76" s="83"/>
      <c r="F76" s="83"/>
      <c r="G76" s="190"/>
      <c r="H76" s="83"/>
      <c r="I76" s="190"/>
      <c r="J76" s="83"/>
    </row>
    <row r="77" spans="1:10" s="59" customFormat="1" ht="20.25" customHeight="1" thickBot="1">
      <c r="A77" s="157" t="s">
        <v>228</v>
      </c>
      <c r="B77" s="96"/>
      <c r="C77" s="193">
        <f>C68/500651</f>
        <v>-0.89548807452696588</v>
      </c>
      <c r="D77" s="171"/>
      <c r="E77" s="193">
        <v>0.13658885920660954</v>
      </c>
      <c r="F77" s="171"/>
      <c r="G77" s="193">
        <f>G68/500651</f>
        <v>-0.68764268921863736</v>
      </c>
      <c r="H77" s="171"/>
      <c r="I77" s="193">
        <v>3.9033649434573013E-2</v>
      </c>
    </row>
    <row r="78" spans="1:10" ht="21.6" customHeight="1" thickTop="1">
      <c r="A78" s="59"/>
      <c r="B78" s="161"/>
      <c r="C78" s="85"/>
      <c r="D78" s="85"/>
      <c r="E78" s="85"/>
      <c r="F78" s="85"/>
      <c r="G78" s="85"/>
      <c r="H78" s="85"/>
      <c r="I78" s="192"/>
    </row>
    <row r="80" spans="1:10" ht="21.6" customHeight="1">
      <c r="F80" s="86"/>
    </row>
    <row r="81" spans="1:6" ht="21.6" customHeight="1">
      <c r="F81" s="86"/>
    </row>
    <row r="82" spans="1:6" ht="21.6" customHeight="1">
      <c r="F82" s="86"/>
    </row>
    <row r="83" spans="1:6" ht="21.6" customHeight="1">
      <c r="F83" s="86"/>
    </row>
    <row r="84" spans="1:6" ht="21.6" customHeight="1">
      <c r="F84" s="86"/>
    </row>
    <row r="90" spans="1:6" ht="21.6" customHeight="1">
      <c r="A90" s="288"/>
      <c r="B90" s="288"/>
      <c r="C90" s="288"/>
      <c r="D90" s="288"/>
      <c r="E90" s="288"/>
    </row>
  </sheetData>
  <customSheetViews>
    <customSheetView guid="{A82D49EB-A25D-4520-9E5A-28478E33FF16}" showPageBreaks="1" topLeftCell="A30">
      <selection activeCell="A42" sqref="A42:IV42"/>
      <pageMargins left="0" right="0" top="0" bottom="0" header="0" footer="0"/>
      <pageSetup paperSize="9" firstPageNumber="3" fitToWidth="0" orientation="portrait" useFirstPageNumber="1" r:id="rId1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777C3DCA-DB29-4D4A-B955-242E20546123}" showPageBreaks="1" topLeftCell="A40">
      <selection activeCell="A97" sqref="A97"/>
      <pageMargins left="0" right="0" top="0" bottom="0" header="0" footer="0"/>
      <pageSetup paperSize="9" scale="95" firstPageNumber="3" fitToWidth="0" orientation="portrait" useFirstPageNumber="1" r:id="rId2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BEF176AB-5F77-4CE8-B3EC-B5F59335502B}" showPageBreaks="1" topLeftCell="A61">
      <selection activeCell="A82" sqref="A82:IV82"/>
      <pageMargins left="0" right="0" top="0" bottom="0" header="0" footer="0"/>
      <pageSetup paperSize="9" scale="95" firstPageNumber="3" fitToWidth="0" orientation="portrait" useFirstPageNumber="1" r:id="rId3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023D5389-0C50-47D1-A88C-CC8DB0B04D83}" topLeftCell="A67">
      <selection activeCell="A46" sqref="A46"/>
      <pageMargins left="0" right="0" top="0" bottom="0" header="0" footer="0"/>
      <pageSetup paperSize="9" firstPageNumber="3" fitToWidth="0" orientation="portrait" useFirstPageNumber="1" r:id="rId4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389C49A3-3074-4B57-9936-4A93891C35E1}" showPageBreaks="1" topLeftCell="A70">
      <selection activeCell="A82" sqref="A82"/>
      <pageMargins left="0" right="0" top="0" bottom="0" header="0" footer="0"/>
      <pageSetup paperSize="9" firstPageNumber="3" fitToWidth="0" orientation="portrait" useFirstPageNumber="1" r:id="rId5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A4695C2D-4B51-4EDA-A343-D1C23B45E9CF}" showPageBreaks="1" showRuler="0">
      <selection activeCell="A41" sqref="A41:IV41"/>
      <pageMargins left="0" right="0" top="0" bottom="0" header="0" footer="0"/>
      <pageSetup paperSize="9" firstPageNumber="3" fitToWidth="0" orientation="portrait" useFirstPageNumber="1" r:id="rId6"/>
      <headerFooter alignWithMargins="0"/>
    </customSheetView>
    <customSheetView guid="{14F2CB60-0B6E-4A74-B9D9-FA75EECB80F8}" showPageBreaks="1" showRuler="0" topLeftCell="A31">
      <selection activeCell="B46" sqref="B46"/>
      <pageMargins left="0" right="0" top="0" bottom="0" header="0" footer="0"/>
      <pageSetup paperSize="9" firstPageNumber="3" fitToWidth="0" orientation="portrait" useFirstPageNumber="1" r:id="rId7"/>
      <headerFooter alignWithMargins="0">
        <oddHeader>&amp;C&amp;"Times New Roman,Bold"&amp;18Draft</oddHeader>
        <oddFooter>&amp;R&amp;"Verdana,Bold"&amp;8-&amp;F-&amp;A-&amp;D-&amp;T</oddFooter>
      </headerFooter>
    </customSheetView>
    <customSheetView guid="{71F08C2D-A392-4E43-8C71-7A0315E603E3}" showPageBreaks="1" showRuler="0" topLeftCell="A4">
      <selection activeCell="E7" sqref="E7"/>
      <pageMargins left="0" right="0" top="0" bottom="0" header="0" footer="0"/>
      <pageSetup paperSize="9" firstPageNumber="3" fitToWidth="0" orientation="portrait" useFirstPageNumber="1" r:id="rId8"/>
      <headerFooter alignWithMargins="0">
        <oddHeader>&amp;C&amp;"Times New Roman,Bold"&amp;18Draft</oddHeader>
        <oddFooter>&amp;R&amp;"Verdana,Bold"&amp;8-&amp;F-&amp;A-&amp;D-&amp;T</oddFooter>
      </headerFooter>
    </customSheetView>
    <customSheetView guid="{6D8DA1E2-E683-4EF8-8323-F59E6D53EF58}">
      <selection activeCell="A79" sqref="A79:F79"/>
      <pageMargins left="0" right="0" top="0" bottom="0" header="0" footer="0"/>
      <pageSetup paperSize="9" firstPageNumber="3" fitToWidth="0" orientation="portrait" useFirstPageNumber="1" r:id="rId9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B1903EBB-F2B2-482F-8522-EFC6A62EFE29}" topLeftCell="A67">
      <selection activeCell="C81" sqref="C81"/>
      <pageMargins left="0" right="0" top="0" bottom="0" header="0" footer="0"/>
      <pageSetup paperSize="9" firstPageNumber="3" fitToWidth="0" orientation="portrait" useFirstPageNumber="1" r:id="rId10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88D99024-9974-4C2C-AD31-DE47EDB57561}" showRuler="0" topLeftCell="A67">
      <selection activeCell="C81" sqref="C81"/>
      <pageMargins left="0" right="0" top="0" bottom="0" header="0" footer="0"/>
      <pageSetup paperSize="9" firstPageNumber="3" fitToWidth="0" orientation="portrait" useFirstPageNumber="1" r:id="rId11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E2C5A292-1F08-4011-B7CD-B2C1CB9ECC1B}" showRuler="0" topLeftCell="A46">
      <selection activeCell="K59" sqref="K59"/>
      <pageMargins left="0" right="0" top="0" bottom="0" header="0" footer="0"/>
      <pageSetup paperSize="9" firstPageNumber="3" fitToWidth="0" orientation="portrait" useFirstPageNumber="1" r:id="rId12"/>
      <headerFooter alignWithMargins="0">
        <oddHeader>&amp;C&amp;"Times New Roman,Bold"Draft</oddHeader>
        <oddFooter>&amp;R&amp;"Verdana,Bold"&amp;8-&amp;F-&amp;A-&amp;D-&amp;T</oddFooter>
      </headerFooter>
    </customSheetView>
  </customSheetViews>
  <mergeCells count="25">
    <mergeCell ref="C49:E49"/>
    <mergeCell ref="G49:I49"/>
    <mergeCell ref="C50:E50"/>
    <mergeCell ref="A90:E90"/>
    <mergeCell ref="C3:E3"/>
    <mergeCell ref="A44:I44"/>
    <mergeCell ref="A45:I45"/>
    <mergeCell ref="G50:I50"/>
    <mergeCell ref="C52:I52"/>
    <mergeCell ref="C47:E47"/>
    <mergeCell ref="G47:I47"/>
    <mergeCell ref="C48:E48"/>
    <mergeCell ref="G48:I48"/>
    <mergeCell ref="A1:I1"/>
    <mergeCell ref="A2:I2"/>
    <mergeCell ref="G3:I3"/>
    <mergeCell ref="C9:I9"/>
    <mergeCell ref="C4:E4"/>
    <mergeCell ref="G4:I4"/>
    <mergeCell ref="C5:E5"/>
    <mergeCell ref="G5:I5"/>
    <mergeCell ref="C7:E7"/>
    <mergeCell ref="G7:I7"/>
    <mergeCell ref="C6:E6"/>
    <mergeCell ref="G6:I6"/>
  </mergeCells>
  <phoneticPr fontId="0" type="noConversion"/>
  <pageMargins left="0.8" right="0.8" top="0.48" bottom="0.5" header="0.5" footer="0.5"/>
  <pageSetup paperSize="9" scale="71" firstPageNumber="6" fitToHeight="0" orientation="portrait" useFirstPageNumber="1" r:id="rId13"/>
  <headerFooter alignWithMargins="0">
    <oddFooter>&amp;L&amp;"Times New Roman,Regular"&amp;11    The accompanying notes form an integral part of the interim financial statements.
&amp;C&amp;P</oddFooter>
  </headerFooter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0"/>
  <sheetViews>
    <sheetView view="pageBreakPreview" topLeftCell="A74" zoomScaleNormal="55" zoomScaleSheetLayoutView="100" workbookViewId="0">
      <selection activeCell="K28" sqref="K28"/>
    </sheetView>
  </sheetViews>
  <sheetFormatPr defaultColWidth="11.375" defaultRowHeight="21.6" customHeight="1"/>
  <cols>
    <col min="1" max="1" width="67.75" style="73" customWidth="1"/>
    <col min="2" max="2" width="8.5" style="160" customWidth="1"/>
    <col min="3" max="3" width="1.625" style="160" customWidth="1"/>
    <col min="4" max="4" width="15.125" style="73" customWidth="1"/>
    <col min="5" max="5" width="2.125" style="73" customWidth="1"/>
    <col min="6" max="6" width="15.125" style="73" customWidth="1"/>
    <col min="7" max="7" width="2.125" style="73" customWidth="1"/>
    <col min="8" max="8" width="15.125" style="73" customWidth="1"/>
    <col min="9" max="9" width="2.125" style="73" customWidth="1"/>
    <col min="10" max="10" width="15.125" style="73" customWidth="1"/>
    <col min="11" max="16384" width="11.375" style="73"/>
  </cols>
  <sheetData>
    <row r="1" spans="1:13" s="82" customFormat="1" ht="21.6" customHeight="1">
      <c r="A1" s="281" t="s">
        <v>0</v>
      </c>
      <c r="B1" s="281"/>
      <c r="C1" s="281"/>
      <c r="D1" s="281"/>
      <c r="E1" s="281"/>
      <c r="F1" s="281"/>
      <c r="G1" s="281"/>
      <c r="H1" s="281"/>
      <c r="I1" s="281"/>
      <c r="J1" s="281"/>
    </row>
    <row r="2" spans="1:13" s="99" customFormat="1" ht="21.6" customHeight="1">
      <c r="A2" s="282" t="s">
        <v>84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3" s="82" customFormat="1" ht="21.6" customHeight="1">
      <c r="A3" s="54"/>
      <c r="B3" s="60"/>
      <c r="C3" s="60"/>
      <c r="D3" s="284"/>
      <c r="E3" s="284"/>
      <c r="F3" s="284"/>
      <c r="G3" s="74"/>
      <c r="H3" s="284"/>
      <c r="I3" s="284"/>
      <c r="J3" s="284"/>
    </row>
    <row r="4" spans="1:13" s="82" customFormat="1" ht="21.6" customHeight="1">
      <c r="A4" s="54"/>
      <c r="B4" s="60"/>
      <c r="C4" s="60"/>
      <c r="D4" s="276" t="s">
        <v>2</v>
      </c>
      <c r="E4" s="276"/>
      <c r="F4" s="276"/>
      <c r="G4" s="67"/>
      <c r="H4" s="276" t="s">
        <v>3</v>
      </c>
      <c r="I4" s="276"/>
      <c r="J4" s="276"/>
    </row>
    <row r="5" spans="1:13" s="82" customFormat="1" ht="21.6" customHeight="1">
      <c r="A5" s="54"/>
      <c r="B5" s="159"/>
      <c r="C5" s="159"/>
      <c r="D5" s="276" t="s">
        <v>4</v>
      </c>
      <c r="E5" s="276"/>
      <c r="F5" s="276"/>
      <c r="G5" s="67"/>
      <c r="H5" s="276" t="s">
        <v>85</v>
      </c>
      <c r="I5" s="276"/>
      <c r="J5" s="276"/>
    </row>
    <row r="6" spans="1:13" s="82" customFormat="1" ht="21.6" customHeight="1">
      <c r="A6" s="54"/>
      <c r="B6" s="60"/>
      <c r="C6" s="60"/>
      <c r="D6" s="287" t="s">
        <v>129</v>
      </c>
      <c r="E6" s="287"/>
      <c r="F6" s="287"/>
      <c r="G6" s="68"/>
      <c r="H6" s="287" t="s">
        <v>129</v>
      </c>
      <c r="I6" s="287"/>
      <c r="J6" s="287"/>
    </row>
    <row r="7" spans="1:13" s="82" customFormat="1" ht="21.6" customHeight="1">
      <c r="A7" s="54"/>
      <c r="B7" s="60"/>
      <c r="C7" s="60"/>
      <c r="D7" s="285" t="s">
        <v>5</v>
      </c>
      <c r="E7" s="286"/>
      <c r="F7" s="286"/>
      <c r="G7" s="68"/>
      <c r="H7" s="285" t="s">
        <v>5</v>
      </c>
      <c r="I7" s="286"/>
      <c r="J7" s="286"/>
    </row>
    <row r="8" spans="1:13" s="82" customFormat="1" ht="21.6" customHeight="1">
      <c r="A8" s="54"/>
      <c r="B8" s="60" t="s">
        <v>7</v>
      </c>
      <c r="C8" s="60"/>
      <c r="D8" s="97">
        <v>2024</v>
      </c>
      <c r="E8" s="59"/>
      <c r="F8" s="97">
        <v>2023</v>
      </c>
      <c r="G8" s="69"/>
      <c r="H8" s="97">
        <v>2024</v>
      </c>
      <c r="I8" s="59"/>
      <c r="J8" s="97">
        <v>2023</v>
      </c>
    </row>
    <row r="9" spans="1:13" ht="21.6" customHeight="1">
      <c r="A9" s="116" t="s">
        <v>10</v>
      </c>
      <c r="B9" s="60"/>
      <c r="C9" s="60"/>
      <c r="D9" s="280" t="s">
        <v>11</v>
      </c>
      <c r="E9" s="280"/>
      <c r="F9" s="280"/>
      <c r="G9" s="280"/>
      <c r="H9" s="280"/>
      <c r="I9" s="280"/>
      <c r="J9" s="280"/>
    </row>
    <row r="10" spans="1:13" ht="21.6" customHeight="1">
      <c r="A10" s="108" t="s">
        <v>87</v>
      </c>
      <c r="B10" s="60"/>
      <c r="C10" s="60"/>
      <c r="D10" s="75"/>
      <c r="E10" s="75"/>
      <c r="F10" s="75"/>
      <c r="G10" s="75"/>
      <c r="H10" s="75"/>
      <c r="I10" s="75"/>
      <c r="J10" s="75"/>
      <c r="M10" s="117"/>
    </row>
    <row r="11" spans="1:13" ht="21.6" customHeight="1">
      <c r="A11" s="59" t="s">
        <v>254</v>
      </c>
      <c r="B11" s="60">
        <v>3</v>
      </c>
      <c r="C11" s="60"/>
      <c r="D11" s="76">
        <v>121098</v>
      </c>
      <c r="E11" s="76"/>
      <c r="F11" s="191">
        <v>100179</v>
      </c>
      <c r="G11" s="76"/>
      <c r="H11" s="76">
        <v>69908</v>
      </c>
      <c r="I11" s="76"/>
      <c r="J11" s="191">
        <v>91153</v>
      </c>
    </row>
    <row r="12" spans="1:13" ht="21.6" customHeight="1">
      <c r="A12" s="59" t="s">
        <v>248</v>
      </c>
      <c r="B12" s="60">
        <v>3</v>
      </c>
      <c r="C12" s="60"/>
      <c r="D12" s="76">
        <v>0</v>
      </c>
      <c r="E12" s="76"/>
      <c r="F12" s="76">
        <v>0</v>
      </c>
      <c r="G12" s="76"/>
      <c r="H12" s="76">
        <v>7560</v>
      </c>
      <c r="I12" s="76"/>
      <c r="J12" s="191">
        <v>8220</v>
      </c>
    </row>
    <row r="13" spans="1:13" ht="21.6" customHeight="1">
      <c r="A13" s="59" t="s">
        <v>88</v>
      </c>
      <c r="B13" s="60"/>
      <c r="C13" s="60"/>
      <c r="D13" s="76">
        <v>266570</v>
      </c>
      <c r="E13" s="76"/>
      <c r="F13" s="76">
        <v>0</v>
      </c>
      <c r="G13" s="76"/>
      <c r="H13" s="76">
        <v>0</v>
      </c>
      <c r="I13" s="76"/>
      <c r="J13" s="76">
        <v>0</v>
      </c>
    </row>
    <row r="14" spans="1:13" ht="21.6" customHeight="1">
      <c r="A14" s="59" t="s">
        <v>89</v>
      </c>
      <c r="B14" s="60">
        <v>3</v>
      </c>
      <c r="C14" s="60"/>
      <c r="D14" s="76">
        <v>353987</v>
      </c>
      <c r="E14" s="76"/>
      <c r="F14" s="76">
        <v>0</v>
      </c>
      <c r="G14" s="76"/>
      <c r="H14" s="76">
        <v>0</v>
      </c>
      <c r="I14" s="76"/>
      <c r="J14" s="76">
        <v>0</v>
      </c>
    </row>
    <row r="15" spans="1:13" ht="21.6" customHeight="1">
      <c r="A15" s="59" t="s">
        <v>90</v>
      </c>
      <c r="B15" s="60">
        <v>3</v>
      </c>
      <c r="C15" s="60"/>
      <c r="D15" s="76">
        <v>57197</v>
      </c>
      <c r="E15" s="76"/>
      <c r="F15" s="76">
        <v>0</v>
      </c>
      <c r="G15" s="76"/>
      <c r="H15" s="76">
        <v>0</v>
      </c>
      <c r="I15" s="76"/>
      <c r="J15" s="76">
        <v>0</v>
      </c>
    </row>
    <row r="16" spans="1:13" ht="21.6" customHeight="1">
      <c r="A16" s="59" t="s">
        <v>91</v>
      </c>
      <c r="B16" s="60">
        <v>3</v>
      </c>
      <c r="C16" s="60"/>
      <c r="D16" s="76">
        <v>111026</v>
      </c>
      <c r="E16" s="76"/>
      <c r="F16" s="76">
        <v>0</v>
      </c>
      <c r="G16" s="76"/>
      <c r="H16" s="76">
        <v>0</v>
      </c>
      <c r="I16" s="76"/>
      <c r="J16" s="76">
        <v>0</v>
      </c>
    </row>
    <row r="17" spans="1:13" ht="21.6" customHeight="1">
      <c r="A17" s="59" t="s">
        <v>225</v>
      </c>
      <c r="B17" s="60"/>
      <c r="C17" s="60"/>
      <c r="D17" s="76">
        <v>0</v>
      </c>
      <c r="E17" s="76"/>
      <c r="F17" s="76">
        <v>0</v>
      </c>
      <c r="G17" s="76"/>
      <c r="H17" s="76">
        <v>5875</v>
      </c>
      <c r="I17" s="76"/>
      <c r="J17" s="76">
        <v>0</v>
      </c>
    </row>
    <row r="18" spans="1:13" ht="21.6" customHeight="1">
      <c r="A18" s="59" t="s">
        <v>92</v>
      </c>
      <c r="B18" s="60"/>
      <c r="C18" s="60"/>
      <c r="D18" s="76">
        <v>0</v>
      </c>
      <c r="E18" s="76"/>
      <c r="F18" s="76">
        <v>0</v>
      </c>
      <c r="G18" s="76"/>
      <c r="H18" s="76">
        <v>1181</v>
      </c>
      <c r="I18" s="76"/>
      <c r="J18" s="76">
        <v>0</v>
      </c>
    </row>
    <row r="19" spans="1:13" ht="21.6" customHeight="1">
      <c r="A19" s="59" t="s">
        <v>93</v>
      </c>
      <c r="B19" s="60">
        <v>3</v>
      </c>
      <c r="C19" s="60"/>
      <c r="D19" s="76">
        <v>140306</v>
      </c>
      <c r="E19" s="76"/>
      <c r="F19" s="76">
        <v>859</v>
      </c>
      <c r="G19" s="76"/>
      <c r="H19" s="76">
        <v>40</v>
      </c>
      <c r="I19" s="76"/>
      <c r="J19" s="76">
        <v>859</v>
      </c>
    </row>
    <row r="20" spans="1:13" s="117" customFormat="1" ht="21.6" customHeight="1">
      <c r="A20" s="57" t="s">
        <v>94</v>
      </c>
      <c r="B20" s="118"/>
      <c r="C20" s="118"/>
      <c r="D20" s="77">
        <f>SUM(D11:D19)</f>
        <v>1050184</v>
      </c>
      <c r="E20" s="78"/>
      <c r="F20" s="77">
        <f>SUM(F11:F19)</f>
        <v>101038</v>
      </c>
      <c r="G20" s="78"/>
      <c r="H20" s="77">
        <f>SUM(H11:H19)</f>
        <v>84564</v>
      </c>
      <c r="I20" s="78"/>
      <c r="J20" s="77">
        <f>SUM(J11:J19)</f>
        <v>100232</v>
      </c>
    </row>
    <row r="21" spans="1:13" ht="20.25" customHeight="1">
      <c r="B21" s="72"/>
      <c r="C21" s="72"/>
      <c r="D21" s="72"/>
      <c r="E21" s="79"/>
      <c r="F21" s="72"/>
      <c r="G21" s="79"/>
      <c r="H21" s="79"/>
      <c r="I21" s="79"/>
      <c r="J21" s="79"/>
      <c r="K21" s="79"/>
    </row>
    <row r="22" spans="1:13" ht="21.6" customHeight="1">
      <c r="A22" s="108" t="s">
        <v>95</v>
      </c>
      <c r="B22" s="60"/>
      <c r="C22" s="60"/>
      <c r="D22" s="76"/>
      <c r="E22" s="76"/>
      <c r="F22" s="76"/>
      <c r="G22" s="76"/>
      <c r="H22" s="76"/>
      <c r="I22" s="76"/>
      <c r="J22" s="76"/>
    </row>
    <row r="23" spans="1:13" ht="21.6" customHeight="1">
      <c r="A23" s="59" t="s">
        <v>96</v>
      </c>
      <c r="B23" s="60"/>
      <c r="C23" s="60"/>
      <c r="D23" s="76">
        <v>217153</v>
      </c>
      <c r="E23" s="76"/>
      <c r="F23" s="76">
        <v>0</v>
      </c>
      <c r="G23" s="76"/>
      <c r="H23" s="76">
        <v>0</v>
      </c>
      <c r="I23" s="76"/>
      <c r="J23" s="76">
        <v>0</v>
      </c>
    </row>
    <row r="24" spans="1:13" ht="21.6" customHeight="1">
      <c r="A24" s="59" t="s">
        <v>97</v>
      </c>
      <c r="B24" s="60"/>
      <c r="C24" s="60"/>
      <c r="D24" s="76">
        <v>154292</v>
      </c>
      <c r="E24" s="76"/>
      <c r="F24" s="76">
        <v>0</v>
      </c>
      <c r="G24" s="76"/>
      <c r="H24" s="76">
        <v>0</v>
      </c>
      <c r="I24" s="76"/>
      <c r="J24" s="76">
        <v>0</v>
      </c>
    </row>
    <row r="25" spans="1:13" ht="21.6" customHeight="1">
      <c r="A25" s="59" t="s">
        <v>98</v>
      </c>
      <c r="B25" s="60"/>
      <c r="C25" s="60"/>
      <c r="D25" s="76">
        <v>18216</v>
      </c>
      <c r="E25" s="76"/>
      <c r="F25" s="76">
        <v>0</v>
      </c>
      <c r="G25" s="76"/>
      <c r="H25" s="76">
        <v>0</v>
      </c>
      <c r="I25" s="76"/>
      <c r="J25" s="76">
        <v>0</v>
      </c>
    </row>
    <row r="26" spans="1:13" ht="21.6" customHeight="1">
      <c r="A26" s="59" t="s">
        <v>99</v>
      </c>
      <c r="B26" s="60"/>
      <c r="C26" s="60"/>
      <c r="D26" s="76">
        <v>153191</v>
      </c>
      <c r="E26" s="76"/>
      <c r="F26" s="76">
        <v>0</v>
      </c>
      <c r="G26" s="76"/>
      <c r="H26" s="76">
        <v>0</v>
      </c>
      <c r="I26" s="76"/>
      <c r="J26" s="76">
        <v>0</v>
      </c>
    </row>
    <row r="27" spans="1:13" ht="21.6" customHeight="1">
      <c r="A27" s="59" t="s">
        <v>100</v>
      </c>
      <c r="D27" s="76">
        <v>82368</v>
      </c>
      <c r="E27" s="76"/>
      <c r="F27" s="76">
        <v>0</v>
      </c>
      <c r="G27" s="76"/>
      <c r="H27" s="76">
        <v>0</v>
      </c>
      <c r="I27" s="76"/>
      <c r="J27" s="76">
        <v>0</v>
      </c>
    </row>
    <row r="28" spans="1:13" ht="21.6" customHeight="1">
      <c r="A28" s="59" t="s">
        <v>101</v>
      </c>
      <c r="B28" s="60" t="s">
        <v>232</v>
      </c>
      <c r="C28" s="60"/>
      <c r="D28" s="76">
        <v>557798</v>
      </c>
      <c r="E28" s="76"/>
      <c r="F28" s="76">
        <v>43779</v>
      </c>
      <c r="G28" s="76"/>
      <c r="H28" s="76">
        <v>52517</v>
      </c>
      <c r="I28" s="76"/>
      <c r="J28" s="76">
        <v>34468</v>
      </c>
    </row>
    <row r="29" spans="1:13" ht="21.6" customHeight="1">
      <c r="A29" s="59" t="s">
        <v>102</v>
      </c>
      <c r="B29" s="60">
        <v>8</v>
      </c>
      <c r="C29" s="60"/>
      <c r="D29" s="76">
        <v>30346</v>
      </c>
      <c r="E29" s="76"/>
      <c r="F29" s="76">
        <v>0</v>
      </c>
      <c r="G29" s="76"/>
      <c r="H29" s="76">
        <v>0</v>
      </c>
      <c r="I29" s="76"/>
      <c r="J29" s="76">
        <v>0</v>
      </c>
    </row>
    <row r="30" spans="1:13" ht="21.6" customHeight="1">
      <c r="A30" s="59" t="s">
        <v>108</v>
      </c>
      <c r="B30" s="60">
        <v>6</v>
      </c>
      <c r="C30" s="60"/>
      <c r="D30" s="76">
        <v>0</v>
      </c>
      <c r="E30" s="76"/>
      <c r="F30" s="76">
        <v>0</v>
      </c>
      <c r="G30" s="76"/>
      <c r="H30" s="76">
        <v>275792</v>
      </c>
      <c r="I30" s="76"/>
      <c r="J30" s="76">
        <v>21642</v>
      </c>
      <c r="M30" s="119"/>
    </row>
    <row r="31" spans="1:13" ht="21.6" customHeight="1">
      <c r="A31" s="59" t="s">
        <v>103</v>
      </c>
      <c r="B31" s="60"/>
      <c r="C31" s="60"/>
      <c r="D31" s="76">
        <v>32269</v>
      </c>
      <c r="E31" s="76"/>
      <c r="F31" s="76">
        <v>1673</v>
      </c>
      <c r="G31" s="76"/>
      <c r="H31" s="76">
        <v>0</v>
      </c>
      <c r="I31" s="76"/>
      <c r="J31" s="76">
        <v>1673</v>
      </c>
    </row>
    <row r="32" spans="1:13" s="59" customFormat="1" ht="21.6" customHeight="1">
      <c r="A32" s="59" t="s">
        <v>104</v>
      </c>
      <c r="D32" s="76">
        <v>0</v>
      </c>
      <c r="F32" s="76">
        <v>7752</v>
      </c>
      <c r="H32" s="76">
        <v>0</v>
      </c>
      <c r="J32" s="76">
        <v>0</v>
      </c>
    </row>
    <row r="33" spans="1:13" ht="21.6" customHeight="1">
      <c r="A33" s="57" t="s">
        <v>105</v>
      </c>
      <c r="B33" s="60"/>
      <c r="C33" s="60"/>
      <c r="D33" s="77">
        <f>SUM(D23:D31)</f>
        <v>1245633</v>
      </c>
      <c r="E33" s="78"/>
      <c r="F33" s="77">
        <f>SUM(F23:F32)</f>
        <v>53204</v>
      </c>
      <c r="G33" s="78"/>
      <c r="H33" s="77">
        <f>SUM(H23:H31)</f>
        <v>328309</v>
      </c>
      <c r="I33" s="78"/>
      <c r="J33" s="77">
        <f>SUM(J23:J32)</f>
        <v>57783</v>
      </c>
    </row>
    <row r="34" spans="1:13" ht="20.25" customHeight="1">
      <c r="B34" s="72"/>
      <c r="C34" s="72"/>
      <c r="D34" s="72"/>
      <c r="E34" s="79"/>
      <c r="F34" s="72"/>
      <c r="G34" s="79"/>
      <c r="H34" s="79"/>
      <c r="I34" s="79"/>
      <c r="J34" s="79"/>
      <c r="K34" s="79"/>
      <c r="M34" s="59"/>
    </row>
    <row r="35" spans="1:13" ht="21.6" customHeight="1">
      <c r="A35" s="57" t="s">
        <v>106</v>
      </c>
      <c r="B35" s="60"/>
      <c r="C35" s="60"/>
      <c r="D35" s="78">
        <f>D20-D33</f>
        <v>-195449</v>
      </c>
      <c r="E35" s="78"/>
      <c r="F35" s="78">
        <f>F20-F33</f>
        <v>47834</v>
      </c>
      <c r="G35" s="78"/>
      <c r="H35" s="78">
        <f>H20-H33</f>
        <v>-243745</v>
      </c>
      <c r="I35" s="78"/>
      <c r="J35" s="78">
        <f>J20-J33</f>
        <v>42449</v>
      </c>
      <c r="M35" s="119"/>
    </row>
    <row r="36" spans="1:13" ht="21.6" customHeight="1">
      <c r="A36" s="59" t="s">
        <v>107</v>
      </c>
      <c r="B36" s="60">
        <v>3</v>
      </c>
      <c r="C36" s="60"/>
      <c r="D36" s="76">
        <v>-515461</v>
      </c>
      <c r="E36" s="76"/>
      <c r="F36" s="76">
        <v>-26851</v>
      </c>
      <c r="G36" s="76"/>
      <c r="H36" s="76">
        <v>-36693</v>
      </c>
      <c r="I36" s="76"/>
      <c r="J36" s="76">
        <v>-26851</v>
      </c>
      <c r="M36" s="119"/>
    </row>
    <row r="37" spans="1:13" ht="21.6" customHeight="1">
      <c r="A37" s="59" t="s">
        <v>109</v>
      </c>
      <c r="B37" s="125"/>
      <c r="C37" s="198"/>
      <c r="D37" s="185"/>
      <c r="E37" s="76"/>
      <c r="F37" s="76"/>
      <c r="G37" s="76"/>
      <c r="H37" s="76"/>
      <c r="I37" s="76"/>
      <c r="J37" s="76"/>
      <c r="M37" s="119"/>
    </row>
    <row r="38" spans="1:13" ht="21.6" customHeight="1">
      <c r="A38" s="120" t="s">
        <v>110</v>
      </c>
      <c r="B38" s="60">
        <v>6</v>
      </c>
      <c r="C38" s="60"/>
      <c r="D38" s="76">
        <v>56820</v>
      </c>
      <c r="E38" s="53"/>
      <c r="F38" s="76">
        <v>16861</v>
      </c>
      <c r="G38" s="53"/>
      <c r="H38" s="76">
        <v>0</v>
      </c>
      <c r="I38" s="76"/>
      <c r="J38" s="76">
        <v>0</v>
      </c>
    </row>
    <row r="39" spans="1:13" s="59" customFormat="1" ht="21.6" hidden="1" customHeight="1">
      <c r="A39" s="59" t="s">
        <v>111</v>
      </c>
      <c r="F39" s="76">
        <v>0</v>
      </c>
      <c r="J39" s="76">
        <v>0</v>
      </c>
    </row>
    <row r="40" spans="1:13" ht="21.6" customHeight="1">
      <c r="A40" s="57" t="s">
        <v>112</v>
      </c>
      <c r="D40" s="95">
        <f>SUM(D35:D38)</f>
        <v>-654090</v>
      </c>
      <c r="E40" s="78"/>
      <c r="F40" s="95">
        <f>SUM(F35:F38)</f>
        <v>37844</v>
      </c>
      <c r="G40" s="78"/>
      <c r="H40" s="95">
        <f>SUM(H35:H38)</f>
        <v>-280438</v>
      </c>
      <c r="I40" s="78"/>
      <c r="J40" s="95">
        <f>SUM(J35:J38)</f>
        <v>15598</v>
      </c>
      <c r="M40" s="119"/>
    </row>
    <row r="41" spans="1:13" ht="21.6" customHeight="1">
      <c r="A41" s="59" t="s">
        <v>113</v>
      </c>
      <c r="B41" s="60"/>
      <c r="C41" s="60"/>
      <c r="D41" s="186">
        <v>-115859</v>
      </c>
      <c r="E41" s="76"/>
      <c r="F41" s="76">
        <v>0</v>
      </c>
      <c r="G41" s="76"/>
      <c r="H41" s="186">
        <v>-46203</v>
      </c>
      <c r="I41" s="76"/>
      <c r="J41" s="76">
        <v>0</v>
      </c>
      <c r="M41" s="119"/>
    </row>
    <row r="42" spans="1:13" s="59" customFormat="1" ht="20.25" customHeight="1">
      <c r="A42" s="57" t="s">
        <v>114</v>
      </c>
      <c r="B42" s="97"/>
      <c r="C42" s="199"/>
      <c r="D42" s="39">
        <f>SUM(D40:D41)</f>
        <v>-769949</v>
      </c>
      <c r="E42" s="37"/>
      <c r="F42" s="39">
        <f>SUM(F40:F41)</f>
        <v>37844</v>
      </c>
      <c r="G42" s="37"/>
      <c r="H42" s="39">
        <f>SUM(H40:H41)</f>
        <v>-326641</v>
      </c>
      <c r="I42" s="37"/>
      <c r="J42" s="39">
        <f>SUM(J40:J41)</f>
        <v>15598</v>
      </c>
    </row>
    <row r="43" spans="1:13" ht="21.6" customHeight="1">
      <c r="A43" s="54"/>
      <c r="B43" s="60"/>
      <c r="C43" s="60"/>
      <c r="D43" s="59"/>
      <c r="E43" s="59"/>
      <c r="F43" s="59"/>
      <c r="G43" s="59"/>
      <c r="H43" s="59"/>
      <c r="I43" s="59"/>
      <c r="J43" s="59"/>
    </row>
    <row r="44" spans="1:13" ht="21.6" customHeight="1">
      <c r="A44" s="281" t="s">
        <v>0</v>
      </c>
      <c r="B44" s="281"/>
      <c r="C44" s="281"/>
      <c r="D44" s="281"/>
      <c r="E44" s="281"/>
      <c r="F44" s="281"/>
      <c r="G44" s="281"/>
      <c r="H44" s="281"/>
      <c r="I44" s="281"/>
      <c r="J44" s="281"/>
    </row>
    <row r="45" spans="1:13" ht="21.6" customHeight="1">
      <c r="A45" s="282" t="s">
        <v>84</v>
      </c>
      <c r="B45" s="283"/>
      <c r="C45" s="283"/>
      <c r="D45" s="283"/>
      <c r="E45" s="283"/>
      <c r="F45" s="283"/>
      <c r="G45" s="283"/>
      <c r="H45" s="283"/>
      <c r="I45" s="283"/>
      <c r="J45" s="283"/>
    </row>
    <row r="47" spans="1:13" ht="21.6" customHeight="1">
      <c r="B47" s="60"/>
      <c r="C47" s="60"/>
      <c r="D47" s="276" t="s">
        <v>2</v>
      </c>
      <c r="E47" s="276"/>
      <c r="F47" s="276"/>
      <c r="G47" s="67"/>
      <c r="H47" s="276" t="s">
        <v>3</v>
      </c>
      <c r="I47" s="276"/>
      <c r="J47" s="276"/>
    </row>
    <row r="48" spans="1:13" ht="21.6" customHeight="1">
      <c r="B48" s="159"/>
      <c r="C48" s="159"/>
      <c r="D48" s="276" t="s">
        <v>4</v>
      </c>
      <c r="E48" s="276"/>
      <c r="F48" s="276"/>
      <c r="G48" s="67"/>
      <c r="H48" s="276" t="s">
        <v>85</v>
      </c>
      <c r="I48" s="276"/>
      <c r="J48" s="276"/>
    </row>
    <row r="49" spans="1:11" ht="21.6" customHeight="1">
      <c r="B49" s="60"/>
      <c r="C49" s="60"/>
      <c r="D49" s="287" t="s">
        <v>129</v>
      </c>
      <c r="E49" s="287"/>
      <c r="F49" s="287"/>
      <c r="G49" s="68"/>
      <c r="H49" s="287" t="s">
        <v>129</v>
      </c>
      <c r="I49" s="287"/>
      <c r="J49" s="287"/>
    </row>
    <row r="50" spans="1:11" ht="21.6" customHeight="1">
      <c r="B50" s="60"/>
      <c r="C50" s="60"/>
      <c r="D50" s="285" t="s">
        <v>5</v>
      </c>
      <c r="E50" s="286"/>
      <c r="F50" s="286"/>
      <c r="G50" s="68"/>
      <c r="H50" s="285" t="s">
        <v>5</v>
      </c>
      <c r="I50" s="286"/>
      <c r="J50" s="286"/>
    </row>
    <row r="51" spans="1:11" ht="21.6" customHeight="1">
      <c r="B51" s="60"/>
      <c r="C51" s="60"/>
      <c r="D51" s="97">
        <v>2024</v>
      </c>
      <c r="E51" s="59"/>
      <c r="F51" s="97">
        <v>2023</v>
      </c>
      <c r="G51" s="69"/>
      <c r="H51" s="97">
        <v>2024</v>
      </c>
      <c r="I51" s="59"/>
      <c r="J51" s="97">
        <v>2023</v>
      </c>
    </row>
    <row r="52" spans="1:11" ht="21.6" customHeight="1">
      <c r="B52" s="60"/>
      <c r="C52" s="60"/>
      <c r="D52" s="280" t="s">
        <v>11</v>
      </c>
      <c r="E52" s="280"/>
      <c r="F52" s="280"/>
      <c r="G52" s="280"/>
      <c r="H52" s="280"/>
      <c r="I52" s="280"/>
      <c r="J52" s="280"/>
    </row>
    <row r="53" spans="1:11" ht="21.6" customHeight="1">
      <c r="A53" s="57" t="s">
        <v>115</v>
      </c>
      <c r="B53" s="60"/>
      <c r="C53" s="60"/>
      <c r="D53" s="187"/>
      <c r="E53" s="80"/>
      <c r="F53" s="187"/>
      <c r="G53" s="80"/>
      <c r="H53" s="80"/>
      <c r="I53" s="80"/>
      <c r="J53" s="80"/>
      <c r="K53" s="54"/>
    </row>
    <row r="54" spans="1:11" ht="21.6" customHeight="1">
      <c r="A54" s="121" t="s">
        <v>116</v>
      </c>
      <c r="B54" s="60"/>
      <c r="C54" s="60"/>
      <c r="D54" s="187"/>
      <c r="E54" s="80"/>
      <c r="F54" s="187"/>
      <c r="G54" s="80"/>
      <c r="H54" s="80"/>
      <c r="I54" s="80"/>
      <c r="J54" s="80"/>
      <c r="K54" s="54"/>
    </row>
    <row r="55" spans="1:11" ht="21.6" customHeight="1">
      <c r="A55" s="122" t="s">
        <v>117</v>
      </c>
      <c r="B55" s="60"/>
      <c r="C55" s="60"/>
      <c r="D55" s="76">
        <v>0</v>
      </c>
      <c r="E55" s="53"/>
      <c r="F55" s="76">
        <v>14346</v>
      </c>
      <c r="G55" s="53"/>
      <c r="H55" s="76">
        <v>0</v>
      </c>
      <c r="I55" s="53"/>
      <c r="J55" s="53">
        <v>-36</v>
      </c>
      <c r="K55" s="54"/>
    </row>
    <row r="56" spans="1:11" ht="21.6" customHeight="1">
      <c r="A56" s="122" t="s">
        <v>118</v>
      </c>
      <c r="B56" s="60"/>
      <c r="C56" s="60"/>
      <c r="D56" s="53">
        <v>24342</v>
      </c>
      <c r="E56" s="76"/>
      <c r="F56" s="76">
        <v>8751</v>
      </c>
      <c r="G56" s="53"/>
      <c r="H56" s="76">
        <v>0</v>
      </c>
      <c r="I56" s="78"/>
      <c r="J56" s="94">
        <v>0</v>
      </c>
      <c r="K56" s="54"/>
    </row>
    <row r="57" spans="1:11" s="117" customFormat="1" ht="21.6" customHeight="1">
      <c r="A57" s="57" t="s">
        <v>119</v>
      </c>
      <c r="B57" s="118"/>
      <c r="C57" s="118"/>
      <c r="D57" s="188">
        <f>SUM(D55:D56)</f>
        <v>24342</v>
      </c>
      <c r="E57" s="9"/>
      <c r="F57" s="188">
        <f>SUM(F55:F56)</f>
        <v>23097</v>
      </c>
      <c r="G57" s="10"/>
      <c r="H57" s="188">
        <f>SUM(H55:H56)</f>
        <v>0</v>
      </c>
      <c r="I57" s="11"/>
      <c r="J57" s="188">
        <f>SUM(J55:J56)</f>
        <v>-36</v>
      </c>
      <c r="K57" s="55"/>
    </row>
    <row r="58" spans="1:11" s="82" customFormat="1" ht="20.25" customHeight="1">
      <c r="B58" s="123"/>
      <c r="C58" s="123"/>
      <c r="E58" s="83"/>
      <c r="G58" s="83"/>
      <c r="H58" s="190"/>
      <c r="I58" s="83"/>
      <c r="J58" s="190"/>
      <c r="K58" s="83"/>
    </row>
    <row r="59" spans="1:11" ht="21.6" customHeight="1">
      <c r="A59" s="121" t="s">
        <v>120</v>
      </c>
      <c r="B59" s="60"/>
      <c r="C59" s="60"/>
      <c r="D59" s="53"/>
      <c r="E59" s="53"/>
      <c r="F59" s="53"/>
      <c r="G59" s="53"/>
      <c r="H59" s="53"/>
      <c r="I59" s="53"/>
      <c r="J59" s="53"/>
      <c r="K59" s="54"/>
    </row>
    <row r="60" spans="1:11" ht="21.6" customHeight="1">
      <c r="A60" s="124" t="s">
        <v>233</v>
      </c>
      <c r="B60" s="60"/>
      <c r="C60" s="60"/>
      <c r="D60" s="76">
        <v>760163</v>
      </c>
      <c r="E60" s="53"/>
      <c r="F60" s="53">
        <v>0</v>
      </c>
      <c r="G60" s="53"/>
      <c r="H60" s="53">
        <v>148170</v>
      </c>
      <c r="I60" s="53"/>
      <c r="J60" s="53">
        <v>0</v>
      </c>
      <c r="K60" s="54"/>
    </row>
    <row r="61" spans="1:11" ht="21.6" customHeight="1">
      <c r="A61" s="124" t="s">
        <v>121</v>
      </c>
      <c r="B61" s="60"/>
      <c r="C61" s="60"/>
      <c r="F61" s="76"/>
      <c r="G61" s="158"/>
      <c r="H61" s="76"/>
      <c r="I61" s="158"/>
      <c r="J61" s="76"/>
      <c r="K61" s="54"/>
    </row>
    <row r="62" spans="1:11" ht="21.6" customHeight="1">
      <c r="A62" s="120" t="s">
        <v>122</v>
      </c>
      <c r="B62" s="60"/>
      <c r="C62" s="60"/>
      <c r="D62" s="76">
        <v>0</v>
      </c>
      <c r="E62" s="53"/>
      <c r="F62" s="76">
        <v>1211</v>
      </c>
      <c r="G62" s="53"/>
      <c r="H62" s="94">
        <v>0</v>
      </c>
      <c r="I62" s="53"/>
      <c r="J62" s="94">
        <v>0</v>
      </c>
      <c r="K62" s="54"/>
    </row>
    <row r="63" spans="1:11" s="117" customFormat="1" ht="21.6" customHeight="1">
      <c r="A63" s="57" t="s">
        <v>123</v>
      </c>
      <c r="B63" s="118"/>
      <c r="C63" s="118"/>
      <c r="D63" s="188">
        <f>SUM(D60:D62)</f>
        <v>760163</v>
      </c>
      <c r="E63" s="9"/>
      <c r="F63" s="188">
        <f>SUM(F60:F62)</f>
        <v>1211</v>
      </c>
      <c r="G63" s="56"/>
      <c r="H63" s="188">
        <f>SUM(H60:H62)</f>
        <v>148170</v>
      </c>
      <c r="I63" s="56"/>
      <c r="J63" s="188">
        <f>SUM(J60:J62)</f>
        <v>0</v>
      </c>
      <c r="K63" s="55"/>
    </row>
    <row r="64" spans="1:11" ht="21.6" customHeight="1">
      <c r="A64" s="68" t="s">
        <v>124</v>
      </c>
      <c r="B64" s="60"/>
      <c r="C64" s="60"/>
      <c r="D64" s="77">
        <f>D57+D63</f>
        <v>784505</v>
      </c>
      <c r="E64" s="56"/>
      <c r="F64" s="77">
        <f>F57+F63</f>
        <v>24308</v>
      </c>
      <c r="G64" s="56"/>
      <c r="H64" s="77">
        <f>H57+H63</f>
        <v>148170</v>
      </c>
      <c r="I64" s="56"/>
      <c r="J64" s="77">
        <f>J57+J63</f>
        <v>-36</v>
      </c>
      <c r="K64" s="54"/>
    </row>
    <row r="65" spans="1:11" ht="21.6" customHeight="1" thickBot="1">
      <c r="A65" s="57" t="s">
        <v>125</v>
      </c>
      <c r="B65" s="60"/>
      <c r="C65" s="60"/>
      <c r="D65" s="189">
        <f>D64+D42</f>
        <v>14556</v>
      </c>
      <c r="E65" s="56"/>
      <c r="F65" s="189">
        <f>F64+F42</f>
        <v>62152</v>
      </c>
      <c r="G65" s="56"/>
      <c r="H65" s="189">
        <f>H64+H42</f>
        <v>-178471</v>
      </c>
      <c r="I65" s="56"/>
      <c r="J65" s="189">
        <f>J64+J42</f>
        <v>15562</v>
      </c>
      <c r="K65" s="54"/>
    </row>
    <row r="66" spans="1:11" s="82" customFormat="1" ht="20.25" customHeight="1" thickTop="1">
      <c r="B66" s="123"/>
      <c r="C66" s="123"/>
      <c r="E66" s="83"/>
      <c r="G66" s="83"/>
      <c r="H66" s="190"/>
      <c r="I66" s="83"/>
      <c r="J66" s="190"/>
      <c r="K66" s="83"/>
    </row>
    <row r="67" spans="1:11" s="82" customFormat="1" ht="20.25" customHeight="1">
      <c r="A67" s="68" t="s">
        <v>247</v>
      </c>
      <c r="B67" s="123"/>
      <c r="C67" s="123"/>
      <c r="E67" s="83"/>
      <c r="G67" s="83"/>
      <c r="H67" s="190"/>
      <c r="I67" s="83"/>
      <c r="J67" s="190"/>
      <c r="K67" s="83"/>
    </row>
    <row r="68" spans="1:11" s="82" customFormat="1" ht="20.25" customHeight="1">
      <c r="A68" s="124" t="s">
        <v>126</v>
      </c>
      <c r="B68" s="123"/>
      <c r="C68" s="123"/>
      <c r="D68" s="76">
        <v>-487963</v>
      </c>
      <c r="E68" s="83"/>
      <c r="F68" s="76">
        <v>37844</v>
      </c>
      <c r="G68" s="53"/>
      <c r="H68" s="53">
        <v>-326641</v>
      </c>
      <c r="I68" s="53"/>
      <c r="J68" s="53">
        <f>J42</f>
        <v>15598</v>
      </c>
      <c r="K68" s="83"/>
    </row>
    <row r="69" spans="1:11" s="82" customFormat="1" ht="20.25" customHeight="1">
      <c r="A69" s="124" t="s">
        <v>127</v>
      </c>
      <c r="B69" s="123"/>
      <c r="C69" s="123"/>
      <c r="D69" s="76">
        <v>-281986</v>
      </c>
      <c r="E69" s="76"/>
      <c r="F69" s="76">
        <v>0</v>
      </c>
      <c r="G69" s="76"/>
      <c r="H69" s="76">
        <v>0</v>
      </c>
      <c r="I69" s="76"/>
      <c r="J69" s="76">
        <v>0</v>
      </c>
      <c r="K69" s="83"/>
    </row>
    <row r="70" spans="1:11" s="82" customFormat="1" ht="20.25" customHeight="1" thickBot="1">
      <c r="A70" s="57"/>
      <c r="B70" s="123"/>
      <c r="C70" s="123"/>
      <c r="D70" s="189">
        <f>D42</f>
        <v>-769949</v>
      </c>
      <c r="E70" s="83"/>
      <c r="F70" s="189">
        <f>SUM(F68:F69)</f>
        <v>37844</v>
      </c>
      <c r="G70" s="83"/>
      <c r="H70" s="189">
        <f>SUM(H68:H69)</f>
        <v>-326641</v>
      </c>
      <c r="I70" s="83"/>
      <c r="J70" s="189">
        <f>SUM(J68:J69)</f>
        <v>15598</v>
      </c>
      <c r="K70" s="83"/>
    </row>
    <row r="71" spans="1:11" s="82" customFormat="1" ht="20.25" customHeight="1" thickTop="1">
      <c r="B71" s="123"/>
      <c r="C71" s="123"/>
      <c r="E71" s="83"/>
      <c r="G71" s="83"/>
      <c r="H71" s="190"/>
      <c r="I71" s="83"/>
      <c r="J71" s="190"/>
      <c r="K71" s="83"/>
    </row>
    <row r="72" spans="1:11" s="82" customFormat="1" ht="20.25" customHeight="1">
      <c r="A72" s="68" t="s">
        <v>128</v>
      </c>
      <c r="B72" s="123"/>
      <c r="C72" s="123"/>
      <c r="E72" s="83"/>
      <c r="G72" s="83"/>
      <c r="H72" s="190"/>
      <c r="I72" s="83"/>
      <c r="J72" s="190"/>
      <c r="K72" s="83"/>
    </row>
    <row r="73" spans="1:11" s="82" customFormat="1" ht="20.25" customHeight="1">
      <c r="A73" s="124" t="s">
        <v>126</v>
      </c>
      <c r="B73" s="123"/>
      <c r="C73" s="123"/>
      <c r="D73" s="76">
        <v>308947</v>
      </c>
      <c r="E73" s="83"/>
      <c r="F73" s="76">
        <v>62152</v>
      </c>
      <c r="G73" s="53"/>
      <c r="H73" s="53">
        <v>-178471</v>
      </c>
      <c r="I73" s="53"/>
      <c r="J73" s="53">
        <f>J65</f>
        <v>15562</v>
      </c>
      <c r="K73" s="83"/>
    </row>
    <row r="74" spans="1:11" s="82" customFormat="1" ht="20.25" customHeight="1">
      <c r="A74" s="124" t="s">
        <v>127</v>
      </c>
      <c r="B74" s="123"/>
      <c r="C74" s="123"/>
      <c r="D74" s="76">
        <v>-294391</v>
      </c>
      <c r="E74" s="76"/>
      <c r="F74" s="76">
        <v>0</v>
      </c>
      <c r="G74" s="76"/>
      <c r="H74" s="76">
        <v>0</v>
      </c>
      <c r="I74" s="76"/>
      <c r="J74" s="76">
        <v>0</v>
      </c>
      <c r="K74" s="83"/>
    </row>
    <row r="75" spans="1:11" s="82" customFormat="1" ht="20.25" customHeight="1" thickBot="1">
      <c r="A75" s="57"/>
      <c r="B75" s="123"/>
      <c r="C75" s="123"/>
      <c r="D75" s="189">
        <f>D65</f>
        <v>14556</v>
      </c>
      <c r="E75" s="83"/>
      <c r="F75" s="189">
        <f>SUM(F73:F74)</f>
        <v>62152</v>
      </c>
      <c r="G75" s="83"/>
      <c r="H75" s="189">
        <f>SUM(H73:H74)</f>
        <v>-178471</v>
      </c>
      <c r="I75" s="83"/>
      <c r="J75" s="189">
        <f>SUM(J73:J74)</f>
        <v>15562</v>
      </c>
      <c r="K75" s="83"/>
    </row>
    <row r="76" spans="1:11" s="82" customFormat="1" ht="20.25" customHeight="1" thickTop="1">
      <c r="B76" s="123"/>
      <c r="C76" s="123"/>
      <c r="E76" s="83"/>
      <c r="G76" s="83"/>
      <c r="H76" s="190"/>
      <c r="I76" s="83"/>
      <c r="J76" s="190"/>
      <c r="K76" s="83"/>
    </row>
    <row r="77" spans="1:11" s="59" customFormat="1" ht="20.25" customHeight="1" thickBot="1">
      <c r="A77" s="157" t="s">
        <v>228</v>
      </c>
      <c r="B77" s="96"/>
      <c r="C77" s="196"/>
      <c r="D77" s="193">
        <v>-0.97471540346889163</v>
      </c>
      <c r="E77" s="171"/>
      <c r="F77" s="193">
        <v>0.10942143920014701</v>
      </c>
      <c r="G77" s="171"/>
      <c r="H77" s="193">
        <v>-0.65243253284223945</v>
      </c>
      <c r="I77" s="171"/>
      <c r="J77" s="193">
        <v>4.5099767694849614E-2</v>
      </c>
      <c r="K77" s="83"/>
    </row>
    <row r="78" spans="1:11" ht="21.6" customHeight="1" thickTop="1">
      <c r="A78" s="59"/>
      <c r="B78" s="161"/>
      <c r="C78" s="161"/>
      <c r="D78" s="85"/>
      <c r="E78" s="85"/>
      <c r="F78" s="85"/>
      <c r="G78" s="85"/>
      <c r="H78" s="85"/>
      <c r="I78" s="85"/>
      <c r="J78" s="192"/>
    </row>
    <row r="80" spans="1:11" ht="21.6" customHeight="1">
      <c r="G80" s="86"/>
    </row>
    <row r="81" spans="1:7" ht="21.6" customHeight="1">
      <c r="G81" s="86"/>
    </row>
    <row r="82" spans="1:7" ht="21.6" customHeight="1">
      <c r="G82" s="86"/>
    </row>
    <row r="83" spans="1:7" ht="21.6" customHeight="1">
      <c r="G83" s="86"/>
    </row>
    <row r="84" spans="1:7" ht="21.6" customHeight="1">
      <c r="G84" s="86"/>
    </row>
    <row r="90" spans="1:7" ht="21.6" customHeight="1">
      <c r="A90" s="288"/>
      <c r="B90" s="288"/>
      <c r="C90" s="288"/>
      <c r="D90" s="288"/>
      <c r="E90" s="288"/>
      <c r="F90" s="288"/>
    </row>
  </sheetData>
  <mergeCells count="25">
    <mergeCell ref="A1:J1"/>
    <mergeCell ref="A2:J2"/>
    <mergeCell ref="D3:F3"/>
    <mergeCell ref="H3:J3"/>
    <mergeCell ref="D4:F4"/>
    <mergeCell ref="H4:J4"/>
    <mergeCell ref="D5:F5"/>
    <mergeCell ref="H5:J5"/>
    <mergeCell ref="D6:F6"/>
    <mergeCell ref="H6:J6"/>
    <mergeCell ref="D7:F7"/>
    <mergeCell ref="H7:J7"/>
    <mergeCell ref="A90:F90"/>
    <mergeCell ref="D9:J9"/>
    <mergeCell ref="A44:J44"/>
    <mergeCell ref="A45:J45"/>
    <mergeCell ref="D47:F47"/>
    <mergeCell ref="H47:J47"/>
    <mergeCell ref="D48:F48"/>
    <mergeCell ref="H48:J48"/>
    <mergeCell ref="D49:F49"/>
    <mergeCell ref="H49:J49"/>
    <mergeCell ref="D50:F50"/>
    <mergeCell ref="H50:J50"/>
    <mergeCell ref="D52:J52"/>
  </mergeCells>
  <pageMargins left="0.8" right="0.8" top="0.48" bottom="0.5" header="0.5" footer="0.5"/>
  <pageSetup paperSize="9" scale="70" firstPageNumber="8" fitToHeight="0" orientation="portrait" useFirstPageNumber="1" r:id="rId1"/>
  <headerFooter alignWithMargins="0">
    <oddFooter>&amp;L&amp;"Times New Roman,Regular"&amp;11    The accompanying notes form an integral part of the interim financial statements.
&amp;C&amp;P</oddFooter>
  </headerFooter>
  <rowBreaks count="1" manualBreakCount="1">
    <brk id="4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5"/>
  <sheetViews>
    <sheetView view="pageBreakPreview" topLeftCell="F34" zoomScaleNormal="55" zoomScaleSheetLayoutView="100" workbookViewId="0">
      <selection activeCell="S44" sqref="S44:Z45"/>
    </sheetView>
  </sheetViews>
  <sheetFormatPr defaultColWidth="9.375" defaultRowHeight="21.6" customHeight="1"/>
  <cols>
    <col min="1" max="1" width="60.125" style="82" customWidth="1"/>
    <col min="2" max="2" width="9.375" style="114" customWidth="1"/>
    <col min="3" max="3" width="18.75" style="82" customWidth="1"/>
    <col min="4" max="4" width="1.625" style="82" customWidth="1"/>
    <col min="5" max="5" width="19.125" style="82" customWidth="1"/>
    <col min="6" max="6" width="1.5" style="82" customWidth="1"/>
    <col min="7" max="7" width="19.75" style="82" customWidth="1"/>
    <col min="8" max="8" width="1.75" style="82" customWidth="1"/>
    <col min="9" max="9" width="19.75" style="82" customWidth="1"/>
    <col min="10" max="10" width="1.625" style="82" customWidth="1"/>
    <col min="11" max="11" width="19.125" style="82" customWidth="1"/>
    <col min="12" max="12" width="1.625" style="82" customWidth="1"/>
    <col min="13" max="13" width="20.125" style="82" bestFit="1" customWidth="1"/>
    <col min="14" max="14" width="1.625" style="82" customWidth="1"/>
    <col min="15" max="15" width="20.125" style="82" customWidth="1"/>
    <col min="16" max="16" width="1.625" style="82" customWidth="1"/>
    <col min="17" max="17" width="20.5" style="82" customWidth="1"/>
    <col min="18" max="18" width="1.625" style="82" customWidth="1"/>
    <col min="19" max="19" width="18.75" style="82" customWidth="1"/>
    <col min="20" max="20" width="2" style="82" customWidth="1"/>
    <col min="21" max="21" width="18.75" style="82" customWidth="1"/>
    <col min="22" max="22" width="2.5" style="82" customWidth="1"/>
    <col min="23" max="23" width="18.75" style="82" customWidth="1"/>
    <col min="24" max="24" width="1.625" style="82" customWidth="1"/>
    <col min="25" max="25" width="18.75" style="82" customWidth="1"/>
    <col min="26" max="26" width="9.375" style="82"/>
    <col min="27" max="27" width="10.75" style="82" bestFit="1" customWidth="1"/>
    <col min="28" max="16384" width="9.375" style="82"/>
  </cols>
  <sheetData>
    <row r="1" spans="1:25" ht="21.6" customHeight="1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</row>
    <row r="2" spans="1:25" s="99" customFormat="1" ht="21.6" customHeight="1">
      <c r="A2" s="66" t="s">
        <v>130</v>
      </c>
      <c r="B2" s="98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</row>
    <row r="3" spans="1:25" ht="21.6" customHeight="1">
      <c r="A3" s="65" t="s">
        <v>10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</row>
    <row r="4" spans="1:25" s="54" customFormat="1" ht="21.6" customHeight="1">
      <c r="B4" s="58"/>
      <c r="C4" s="276" t="s">
        <v>131</v>
      </c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</row>
    <row r="5" spans="1:25" s="54" customFormat="1" ht="21.6" customHeight="1">
      <c r="B5" s="58"/>
      <c r="C5" s="97"/>
      <c r="D5" s="97"/>
      <c r="E5" s="97"/>
      <c r="F5" s="97"/>
      <c r="G5" s="289" t="s">
        <v>75</v>
      </c>
      <c r="H5" s="289"/>
      <c r="I5" s="289"/>
      <c r="J5" s="97"/>
      <c r="K5" s="290" t="s">
        <v>79</v>
      </c>
      <c r="L5" s="290"/>
      <c r="M5" s="290"/>
      <c r="N5" s="290"/>
      <c r="O5" s="290"/>
      <c r="P5" s="290"/>
      <c r="Q5" s="290"/>
      <c r="R5" s="290"/>
      <c r="S5" s="290"/>
      <c r="T5" s="100"/>
      <c r="U5" s="100"/>
      <c r="V5" s="100"/>
      <c r="W5" s="100"/>
      <c r="X5" s="100"/>
      <c r="Y5" s="97"/>
    </row>
    <row r="6" spans="1:25" s="54" customFormat="1" ht="21.6" customHeight="1">
      <c r="B6" s="58"/>
      <c r="C6" s="59"/>
      <c r="D6" s="97"/>
      <c r="E6" s="97"/>
      <c r="F6" s="101"/>
      <c r="G6" s="59"/>
      <c r="H6" s="59"/>
      <c r="I6" s="59"/>
      <c r="J6" s="102"/>
      <c r="K6" s="97"/>
      <c r="L6" s="97"/>
      <c r="N6" s="97"/>
      <c r="O6" s="97"/>
      <c r="P6" s="97"/>
      <c r="Q6" s="97" t="s">
        <v>132</v>
      </c>
      <c r="R6" s="97"/>
      <c r="X6" s="97"/>
      <c r="Y6" s="59"/>
    </row>
    <row r="7" spans="1:25" s="54" customFormat="1" ht="21.6" customHeight="1">
      <c r="B7" s="58"/>
      <c r="C7" s="59"/>
      <c r="D7" s="97"/>
      <c r="E7" s="97"/>
      <c r="F7" s="101"/>
      <c r="G7" s="59"/>
      <c r="H7" s="59"/>
      <c r="I7" s="59"/>
      <c r="J7" s="102"/>
      <c r="K7" s="97"/>
      <c r="L7" s="97"/>
      <c r="N7" s="97"/>
      <c r="O7" s="97"/>
      <c r="P7" s="97"/>
      <c r="Q7" s="97" t="s">
        <v>133</v>
      </c>
      <c r="R7" s="97"/>
      <c r="X7" s="97"/>
      <c r="Y7" s="59"/>
    </row>
    <row r="8" spans="1:25" s="54" customFormat="1" ht="21.6" customHeight="1">
      <c r="B8" s="58"/>
      <c r="D8" s="97"/>
      <c r="E8" s="59"/>
      <c r="F8" s="59"/>
      <c r="G8" s="59"/>
      <c r="H8" s="59"/>
      <c r="I8" s="59"/>
      <c r="J8" s="97"/>
      <c r="K8" s="97"/>
      <c r="L8" s="97"/>
      <c r="M8" s="97"/>
      <c r="N8" s="97"/>
      <c r="O8" s="97"/>
      <c r="P8" s="97"/>
      <c r="Q8" s="97" t="s">
        <v>134</v>
      </c>
      <c r="R8" s="97"/>
      <c r="S8" s="97"/>
      <c r="T8" s="97"/>
      <c r="U8" s="103" t="s">
        <v>68</v>
      </c>
      <c r="V8" s="97"/>
      <c r="W8" s="97"/>
      <c r="X8" s="97"/>
    </row>
    <row r="9" spans="1:25" s="54" customFormat="1" ht="21.6" customHeight="1">
      <c r="B9" s="58"/>
      <c r="C9" s="97" t="s">
        <v>135</v>
      </c>
      <c r="D9" s="97"/>
      <c r="F9" s="59"/>
      <c r="H9" s="59"/>
      <c r="I9" s="59"/>
      <c r="J9" s="97"/>
      <c r="K9" s="97"/>
      <c r="L9" s="97"/>
      <c r="M9" s="97" t="s">
        <v>136</v>
      </c>
      <c r="N9" s="97"/>
      <c r="O9" s="97" t="s">
        <v>137</v>
      </c>
      <c r="P9" s="97"/>
      <c r="Q9" s="97" t="s">
        <v>138</v>
      </c>
      <c r="R9" s="97"/>
      <c r="S9" s="97" t="s">
        <v>139</v>
      </c>
      <c r="T9" s="97"/>
      <c r="U9" s="103" t="s">
        <v>140</v>
      </c>
      <c r="V9" s="97"/>
      <c r="W9" s="97" t="s">
        <v>141</v>
      </c>
      <c r="X9" s="97"/>
      <c r="Y9" s="97"/>
    </row>
    <row r="10" spans="1:25" s="54" customFormat="1" ht="21.6" customHeight="1">
      <c r="B10" s="58"/>
      <c r="C10" s="97" t="s">
        <v>142</v>
      </c>
      <c r="D10" s="97"/>
      <c r="E10" s="97" t="s">
        <v>143</v>
      </c>
      <c r="F10" s="59"/>
      <c r="G10" s="97"/>
      <c r="H10" s="59"/>
      <c r="I10" s="59"/>
      <c r="J10" s="97"/>
      <c r="K10" s="97" t="s">
        <v>236</v>
      </c>
      <c r="L10" s="97"/>
      <c r="M10" s="97" t="s">
        <v>144</v>
      </c>
      <c r="N10" s="97"/>
      <c r="O10" s="97" t="s">
        <v>145</v>
      </c>
      <c r="P10" s="97"/>
      <c r="Q10" s="97" t="s">
        <v>146</v>
      </c>
      <c r="R10" s="97"/>
      <c r="S10" s="97" t="s">
        <v>147</v>
      </c>
      <c r="T10" s="97"/>
      <c r="U10" s="97" t="s">
        <v>148</v>
      </c>
      <c r="V10" s="97"/>
      <c r="W10" s="97" t="s">
        <v>149</v>
      </c>
      <c r="X10" s="97"/>
      <c r="Y10" s="97" t="s">
        <v>150</v>
      </c>
    </row>
    <row r="11" spans="1:25" s="54" customFormat="1" ht="21.6" customHeight="1">
      <c r="B11" s="60" t="s">
        <v>7</v>
      </c>
      <c r="C11" s="97" t="s">
        <v>151</v>
      </c>
      <c r="D11" s="97"/>
      <c r="E11" s="97" t="s">
        <v>152</v>
      </c>
      <c r="F11" s="97"/>
      <c r="G11" s="97" t="s">
        <v>153</v>
      </c>
      <c r="H11" s="97"/>
      <c r="I11" s="97" t="s">
        <v>154</v>
      </c>
      <c r="J11" s="97"/>
      <c r="K11" s="97" t="s">
        <v>237</v>
      </c>
      <c r="L11" s="97"/>
      <c r="M11" s="97" t="s">
        <v>155</v>
      </c>
      <c r="N11" s="97"/>
      <c r="O11" s="97" t="s">
        <v>4</v>
      </c>
      <c r="P11" s="97"/>
      <c r="Q11" s="97" t="s">
        <v>156</v>
      </c>
      <c r="R11" s="97"/>
      <c r="S11" s="97" t="s">
        <v>157</v>
      </c>
      <c r="T11" s="97"/>
      <c r="U11" s="97" t="s">
        <v>158</v>
      </c>
      <c r="V11" s="97"/>
      <c r="W11" s="97" t="s">
        <v>159</v>
      </c>
      <c r="X11" s="97"/>
      <c r="Y11" s="97" t="s">
        <v>160</v>
      </c>
    </row>
    <row r="12" spans="1:25" s="54" customFormat="1" ht="21.6" customHeight="1">
      <c r="B12" s="104"/>
      <c r="C12" s="280" t="s">
        <v>11</v>
      </c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280"/>
      <c r="V12" s="280"/>
      <c r="W12" s="280"/>
      <c r="X12" s="280"/>
      <c r="Y12" s="280"/>
    </row>
    <row r="13" spans="1:25" s="54" customFormat="1" ht="21.6" customHeight="1">
      <c r="A13" s="105" t="s">
        <v>161</v>
      </c>
      <c r="B13" s="106"/>
    </row>
    <row r="14" spans="1:25" s="54" customFormat="1" ht="21.6" customHeight="1">
      <c r="A14" s="57" t="s">
        <v>162</v>
      </c>
      <c r="B14" s="58"/>
      <c r="C14" s="43">
        <v>1729277</v>
      </c>
      <c r="D14" s="41"/>
      <c r="E14" s="43">
        <v>208455</v>
      </c>
      <c r="F14" s="43"/>
      <c r="G14" s="43">
        <v>82000</v>
      </c>
      <c r="H14" s="43"/>
      <c r="I14" s="43">
        <v>838486</v>
      </c>
      <c r="J14" s="43"/>
      <c r="K14" s="43">
        <v>-18773</v>
      </c>
      <c r="L14" s="43"/>
      <c r="M14" s="43">
        <v>6340</v>
      </c>
      <c r="N14" s="43"/>
      <c r="O14" s="43">
        <v>-261160</v>
      </c>
      <c r="P14" s="43"/>
      <c r="Q14" s="43">
        <v>-6486</v>
      </c>
      <c r="R14" s="43"/>
      <c r="S14" s="43">
        <v>-7789</v>
      </c>
      <c r="T14" s="43"/>
      <c r="U14" s="43">
        <f>SUM(C14:S14)</f>
        <v>2570350</v>
      </c>
      <c r="V14" s="43"/>
      <c r="W14" s="43">
        <v>0</v>
      </c>
      <c r="X14" s="43"/>
      <c r="Y14" s="43">
        <f>SUM(U14:W14)</f>
        <v>2570350</v>
      </c>
    </row>
    <row r="15" spans="1:25" s="54" customFormat="1" ht="21.6" customHeight="1">
      <c r="A15" s="57" t="s">
        <v>163</v>
      </c>
      <c r="B15" s="58"/>
      <c r="C15" s="43"/>
      <c r="D15" s="41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</row>
    <row r="16" spans="1:25" s="54" customFormat="1" ht="21.6" customHeight="1">
      <c r="A16" s="59" t="s">
        <v>164</v>
      </c>
      <c r="B16" s="60">
        <v>12</v>
      </c>
      <c r="C16" s="50">
        <v>0</v>
      </c>
      <c r="D16" s="41"/>
      <c r="E16" s="41">
        <v>0</v>
      </c>
      <c r="F16" s="41"/>
      <c r="G16" s="41">
        <v>0</v>
      </c>
      <c r="H16" s="41"/>
      <c r="I16" s="41">
        <v>-69170</v>
      </c>
      <c r="J16" s="41"/>
      <c r="K16" s="41">
        <v>0</v>
      </c>
      <c r="L16" s="41"/>
      <c r="M16" s="41">
        <v>0</v>
      </c>
      <c r="N16" s="41"/>
      <c r="O16" s="41">
        <v>0</v>
      </c>
      <c r="P16" s="41"/>
      <c r="Q16" s="41">
        <v>0</v>
      </c>
      <c r="R16" s="41"/>
      <c r="S16" s="41">
        <v>0</v>
      </c>
      <c r="T16" s="41"/>
      <c r="U16" s="41">
        <f>SUM(C16:S16)</f>
        <v>-69170</v>
      </c>
      <c r="V16" s="41"/>
      <c r="W16" s="41">
        <v>0</v>
      </c>
      <c r="X16" s="41"/>
      <c r="Y16" s="41">
        <f>SUM(U16:W16)</f>
        <v>-69170</v>
      </c>
    </row>
    <row r="17" spans="1:27" s="54" customFormat="1" ht="21.6" customHeight="1">
      <c r="A17" s="57" t="s">
        <v>165</v>
      </c>
      <c r="B17" s="58"/>
      <c r="C17" s="48">
        <f>SUM(C16)</f>
        <v>0</v>
      </c>
      <c r="D17" s="41"/>
      <c r="E17" s="48">
        <f>SUM(E16)</f>
        <v>0</v>
      </c>
      <c r="F17" s="43"/>
      <c r="G17" s="48">
        <f>SUM(G16)</f>
        <v>0</v>
      </c>
      <c r="H17" s="43"/>
      <c r="I17" s="48">
        <f>SUM(I16)</f>
        <v>-69170</v>
      </c>
      <c r="J17" s="43"/>
      <c r="K17" s="48">
        <f>SUM(K16)</f>
        <v>0</v>
      </c>
      <c r="L17" s="43"/>
      <c r="M17" s="48">
        <f>SUM(M16)</f>
        <v>0</v>
      </c>
      <c r="N17" s="43"/>
      <c r="O17" s="48">
        <f>SUM(O16)</f>
        <v>0</v>
      </c>
      <c r="P17" s="43"/>
      <c r="Q17" s="48">
        <f>SUM(Q16)</f>
        <v>0</v>
      </c>
      <c r="R17" s="43"/>
      <c r="S17" s="48">
        <f>SUM(S16)</f>
        <v>0</v>
      </c>
      <c r="T17" s="43"/>
      <c r="U17" s="48">
        <f>SUM(U16)</f>
        <v>-69170</v>
      </c>
      <c r="V17" s="43"/>
      <c r="W17" s="107">
        <f>SUM(W14:W16)</f>
        <v>0</v>
      </c>
      <c r="X17" s="43"/>
      <c r="Y17" s="48">
        <f>SUM(Y16)</f>
        <v>-69170</v>
      </c>
    </row>
    <row r="18" spans="1:27" s="54" customFormat="1" ht="21.6" customHeight="1">
      <c r="A18" s="57" t="s">
        <v>166</v>
      </c>
      <c r="B18" s="108"/>
      <c r="C18" s="17"/>
      <c r="D18" s="18"/>
      <c r="E18" s="17"/>
      <c r="F18" s="18"/>
      <c r="G18" s="17"/>
      <c r="H18" s="18"/>
      <c r="J18" s="18"/>
      <c r="K18" s="18"/>
      <c r="L18" s="18"/>
      <c r="M18" s="18"/>
      <c r="N18" s="18"/>
      <c r="O18" s="18"/>
      <c r="P18" s="18"/>
      <c r="Q18" s="17"/>
      <c r="R18" s="18"/>
      <c r="S18" s="17"/>
      <c r="T18" s="17"/>
      <c r="U18" s="17"/>
      <c r="V18" s="17"/>
      <c r="W18" s="17"/>
      <c r="X18" s="18"/>
      <c r="Y18" s="18"/>
    </row>
    <row r="19" spans="1:27" s="54" customFormat="1" ht="21.6" customHeight="1">
      <c r="A19" s="59" t="s">
        <v>167</v>
      </c>
      <c r="B19" s="108"/>
      <c r="C19" s="50">
        <v>0</v>
      </c>
      <c r="D19" s="41"/>
      <c r="E19" s="50">
        <v>0</v>
      </c>
      <c r="F19" s="41"/>
      <c r="G19" s="50">
        <v>0</v>
      </c>
      <c r="H19" s="41"/>
      <c r="I19" s="42">
        <f>'income 6 months 8-9'!F42</f>
        <v>37844</v>
      </c>
      <c r="J19" s="41"/>
      <c r="K19" s="41">
        <v>0</v>
      </c>
      <c r="L19" s="41"/>
      <c r="M19" s="50">
        <v>0</v>
      </c>
      <c r="N19" s="41"/>
      <c r="O19" s="50">
        <v>0</v>
      </c>
      <c r="P19" s="41"/>
      <c r="Q19" s="50">
        <v>0</v>
      </c>
      <c r="R19" s="41"/>
      <c r="S19" s="50">
        <v>0</v>
      </c>
      <c r="T19" s="50"/>
      <c r="U19" s="50">
        <f>SUM(C19:S19)</f>
        <v>37844</v>
      </c>
      <c r="V19" s="109"/>
      <c r="W19" s="50">
        <v>0</v>
      </c>
      <c r="X19" s="18"/>
      <c r="Y19" s="41">
        <f t="shared" ref="Y19:Y20" si="0">SUM(U19:W19)</f>
        <v>37844</v>
      </c>
      <c r="AA19" s="110"/>
    </row>
    <row r="20" spans="1:27" s="54" customFormat="1" ht="21.6" customHeight="1">
      <c r="A20" s="59" t="s">
        <v>168</v>
      </c>
      <c r="B20" s="108"/>
      <c r="C20" s="40">
        <v>0</v>
      </c>
      <c r="D20" s="41"/>
      <c r="E20" s="40">
        <v>0</v>
      </c>
      <c r="F20" s="41"/>
      <c r="G20" s="40">
        <v>0</v>
      </c>
      <c r="H20" s="41"/>
      <c r="I20" s="40">
        <v>0</v>
      </c>
      <c r="J20" s="41"/>
      <c r="K20" s="40">
        <v>14346</v>
      </c>
      <c r="L20" s="41"/>
      <c r="M20" s="40">
        <v>0</v>
      </c>
      <c r="N20" s="41"/>
      <c r="O20" s="40">
        <v>8751</v>
      </c>
      <c r="P20" s="41"/>
      <c r="Q20" s="40">
        <v>1211</v>
      </c>
      <c r="R20" s="41"/>
      <c r="S20" s="40">
        <v>0</v>
      </c>
      <c r="T20" s="41"/>
      <c r="U20" s="40">
        <f>SUM(C20:S20)</f>
        <v>24308</v>
      </c>
      <c r="V20" s="172"/>
      <c r="W20" s="40">
        <v>0</v>
      </c>
      <c r="X20" s="18"/>
      <c r="Y20" s="40">
        <f t="shared" si="0"/>
        <v>24308</v>
      </c>
    </row>
    <row r="21" spans="1:27" s="55" customFormat="1" ht="21.6" customHeight="1">
      <c r="A21" s="57" t="s">
        <v>125</v>
      </c>
      <c r="B21" s="108"/>
      <c r="C21" s="44">
        <f>SUM(C19:C20)</f>
        <v>0</v>
      </c>
      <c r="D21" s="43"/>
      <c r="E21" s="44">
        <v>0</v>
      </c>
      <c r="F21" s="43"/>
      <c r="G21" s="44">
        <v>0</v>
      </c>
      <c r="H21" s="43"/>
      <c r="I21" s="44">
        <v>37844</v>
      </c>
      <c r="J21" s="43"/>
      <c r="K21" s="44">
        <v>14346</v>
      </c>
      <c r="L21" s="43"/>
      <c r="M21" s="44">
        <v>0</v>
      </c>
      <c r="N21" s="43"/>
      <c r="O21" s="44">
        <v>8751</v>
      </c>
      <c r="P21" s="43"/>
      <c r="Q21" s="44">
        <v>1211</v>
      </c>
      <c r="R21" s="43"/>
      <c r="S21" s="44">
        <f>SUM(S19:S20)</f>
        <v>0</v>
      </c>
      <c r="T21" s="43"/>
      <c r="U21" s="44">
        <f>SUM(C21:S21)</f>
        <v>62152</v>
      </c>
      <c r="V21" s="111"/>
      <c r="W21" s="44">
        <f>SUM(W19:W20)</f>
        <v>0</v>
      </c>
      <c r="X21" s="16"/>
      <c r="Y21" s="44">
        <f>SUM(C21:S21)</f>
        <v>62152</v>
      </c>
    </row>
    <row r="22" spans="1:27" s="54" customFormat="1" ht="21.6" customHeight="1" thickBot="1">
      <c r="A22" s="57" t="s">
        <v>169</v>
      </c>
      <c r="B22" s="112"/>
      <c r="C22" s="45">
        <f>C14+C17+C21</f>
        <v>1729277</v>
      </c>
      <c r="D22" s="43"/>
      <c r="E22" s="45">
        <f>E14+E17+E21</f>
        <v>208455</v>
      </c>
      <c r="F22" s="43"/>
      <c r="G22" s="45">
        <f>G14+G17+G21</f>
        <v>82000</v>
      </c>
      <c r="H22" s="46"/>
      <c r="I22" s="45">
        <f>I14+I17+I21</f>
        <v>807160</v>
      </c>
      <c r="J22" s="43"/>
      <c r="K22" s="45">
        <f>K14+K17+K21</f>
        <v>-4427</v>
      </c>
      <c r="L22" s="43"/>
      <c r="M22" s="45">
        <f>M14+M17+M21</f>
        <v>6340</v>
      </c>
      <c r="N22" s="43"/>
      <c r="O22" s="45">
        <f>O14+O17+O21</f>
        <v>-252409</v>
      </c>
      <c r="P22" s="43"/>
      <c r="Q22" s="45">
        <f>Q14+Q17+Q21</f>
        <v>-5275</v>
      </c>
      <c r="R22" s="43"/>
      <c r="S22" s="45">
        <f>S14+S17+S21</f>
        <v>-7789</v>
      </c>
      <c r="T22" s="43"/>
      <c r="U22" s="45">
        <f>SUM(C22:S22)</f>
        <v>2563332</v>
      </c>
      <c r="V22" s="113"/>
      <c r="W22" s="45">
        <f>W14+W17+W21</f>
        <v>0</v>
      </c>
      <c r="X22" s="43"/>
      <c r="Y22" s="45">
        <f>SUM(U22:W22)</f>
        <v>2563332</v>
      </c>
    </row>
    <row r="23" spans="1:27" s="54" customFormat="1" ht="21.6" customHeight="1" thickTop="1">
      <c r="A23" s="57"/>
      <c r="B23" s="112"/>
      <c r="C23" s="16"/>
      <c r="D23" s="16"/>
      <c r="E23" s="16"/>
      <c r="F23" s="16"/>
      <c r="G23" s="16"/>
      <c r="H23" s="20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7" s="54" customFormat="1" ht="21.6" customHeight="1">
      <c r="A24" s="105" t="s">
        <v>170</v>
      </c>
      <c r="B24" s="58"/>
      <c r="C24" s="21"/>
      <c r="D24" s="22"/>
      <c r="E24" s="21"/>
      <c r="F24" s="22"/>
      <c r="G24" s="21"/>
      <c r="H24" s="22"/>
      <c r="I24" s="22"/>
      <c r="J24" s="22"/>
      <c r="K24" s="21"/>
      <c r="L24" s="22"/>
      <c r="M24" s="22"/>
      <c r="N24" s="22"/>
      <c r="O24" s="21"/>
      <c r="P24" s="22"/>
      <c r="Q24" s="22"/>
      <c r="R24" s="22"/>
      <c r="S24" s="21"/>
      <c r="T24" s="21"/>
      <c r="U24" s="21"/>
      <c r="V24" s="21"/>
      <c r="W24" s="21"/>
      <c r="X24" s="22"/>
      <c r="Y24" s="22"/>
    </row>
    <row r="25" spans="1:27" s="54" customFormat="1" ht="21.6" customHeight="1">
      <c r="A25" s="57" t="s">
        <v>171</v>
      </c>
      <c r="B25" s="58"/>
      <c r="C25" s="16">
        <v>2503255</v>
      </c>
      <c r="D25" s="18"/>
      <c r="E25" s="16">
        <v>207161</v>
      </c>
      <c r="F25" s="16"/>
      <c r="G25" s="16">
        <v>82900</v>
      </c>
      <c r="H25" s="16"/>
      <c r="I25" s="16">
        <v>1453834</v>
      </c>
      <c r="J25" s="16"/>
      <c r="K25" s="16">
        <v>410550</v>
      </c>
      <c r="L25" s="16"/>
      <c r="M25" s="16">
        <v>6340</v>
      </c>
      <c r="N25" s="16"/>
      <c r="O25" s="16">
        <v>-257036</v>
      </c>
      <c r="P25" s="16"/>
      <c r="Q25" s="16">
        <v>-5276</v>
      </c>
      <c r="R25" s="16"/>
      <c r="S25" s="16">
        <v>-7789</v>
      </c>
      <c r="T25" s="16"/>
      <c r="U25" s="43">
        <v>4393939</v>
      </c>
      <c r="V25" s="16"/>
      <c r="W25" s="46">
        <v>2836327</v>
      </c>
      <c r="X25" s="16"/>
      <c r="Y25" s="43">
        <f>SUM(U25:W25)</f>
        <v>7230266</v>
      </c>
    </row>
    <row r="26" spans="1:27" s="54" customFormat="1" ht="21.6" customHeight="1">
      <c r="A26" s="59" t="s">
        <v>235</v>
      </c>
      <c r="B26" s="60">
        <v>2</v>
      </c>
      <c r="C26" s="50">
        <v>0</v>
      </c>
      <c r="D26" s="41"/>
      <c r="E26" s="50">
        <v>0</v>
      </c>
      <c r="F26" s="41"/>
      <c r="G26" s="50">
        <v>0</v>
      </c>
      <c r="H26" s="41"/>
      <c r="I26" s="42">
        <v>304413</v>
      </c>
      <c r="J26" s="41"/>
      <c r="K26" s="41">
        <v>0</v>
      </c>
      <c r="L26" s="41"/>
      <c r="M26" s="50">
        <v>0</v>
      </c>
      <c r="N26" s="41"/>
      <c r="O26" s="50">
        <v>0</v>
      </c>
      <c r="P26" s="41"/>
      <c r="Q26" s="50">
        <v>0</v>
      </c>
      <c r="R26" s="41"/>
      <c r="S26" s="50">
        <v>7789</v>
      </c>
      <c r="T26" s="50"/>
      <c r="U26" s="50">
        <f>SUM(C26:S26)</f>
        <v>312202</v>
      </c>
      <c r="V26" s="109"/>
      <c r="W26" s="50">
        <v>74703</v>
      </c>
      <c r="X26" s="18"/>
      <c r="Y26" s="41">
        <f>SUM(U26:W26)</f>
        <v>386905</v>
      </c>
    </row>
    <row r="27" spans="1:27" s="54" customFormat="1" ht="21.6" customHeight="1">
      <c r="A27" s="57" t="s">
        <v>234</v>
      </c>
      <c r="B27" s="58"/>
      <c r="C27" s="48">
        <f>SUM(C25:C26)</f>
        <v>2503255</v>
      </c>
      <c r="D27" s="41"/>
      <c r="E27" s="48">
        <f>SUM(E25:E26)</f>
        <v>207161</v>
      </c>
      <c r="F27" s="41"/>
      <c r="G27" s="48">
        <f>SUM(G25:G26)</f>
        <v>82900</v>
      </c>
      <c r="H27" s="41"/>
      <c r="I27" s="48">
        <f>SUM(I25:I26)</f>
        <v>1758247</v>
      </c>
      <c r="J27" s="41"/>
      <c r="K27" s="48">
        <f>SUM(K25:K26)</f>
        <v>410550</v>
      </c>
      <c r="L27" s="41"/>
      <c r="M27" s="48">
        <f>SUM(M25:M26)</f>
        <v>6340</v>
      </c>
      <c r="N27" s="41"/>
      <c r="O27" s="48">
        <f>SUM(O25:O26)</f>
        <v>-257036</v>
      </c>
      <c r="P27" s="41"/>
      <c r="Q27" s="48">
        <f>SUM(Q25:Q26)</f>
        <v>-5276</v>
      </c>
      <c r="R27" s="41"/>
      <c r="S27" s="48">
        <f>SUM(S25:S26)</f>
        <v>0</v>
      </c>
      <c r="T27" s="50"/>
      <c r="U27" s="48">
        <f>SUM(U25:U26)</f>
        <v>4706141</v>
      </c>
      <c r="V27" s="109"/>
      <c r="W27" s="48">
        <f>SUM(W25:W26)</f>
        <v>2911030</v>
      </c>
      <c r="X27" s="18"/>
      <c r="Y27" s="48">
        <f>SUM(Y25:Y26)</f>
        <v>7617171</v>
      </c>
    </row>
    <row r="28" spans="1:27" s="54" customFormat="1" ht="21.6" customHeight="1">
      <c r="A28" s="57"/>
      <c r="B28" s="58"/>
      <c r="C28" s="16"/>
      <c r="D28" s="18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43"/>
      <c r="V28" s="16"/>
      <c r="W28" s="46"/>
      <c r="X28" s="16"/>
      <c r="Y28" s="43"/>
    </row>
    <row r="29" spans="1:27" s="54" customFormat="1" ht="21.6" customHeight="1">
      <c r="A29" s="57" t="s">
        <v>163</v>
      </c>
      <c r="B29" s="58"/>
      <c r="C29" s="43"/>
      <c r="D29" s="41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</row>
    <row r="30" spans="1:27" s="54" customFormat="1" ht="21.6" customHeight="1">
      <c r="A30" s="108" t="s">
        <v>172</v>
      </c>
      <c r="B30" s="58"/>
      <c r="C30" s="164"/>
      <c r="D30" s="162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</row>
    <row r="31" spans="1:27" s="54" customFormat="1" ht="21.6" customHeight="1">
      <c r="A31" s="59" t="s">
        <v>173</v>
      </c>
      <c r="B31" s="58"/>
      <c r="C31" s="164"/>
      <c r="D31" s="162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</row>
    <row r="32" spans="1:27" s="54" customFormat="1" ht="21.6" customHeight="1">
      <c r="A32" s="59" t="s">
        <v>174</v>
      </c>
      <c r="B32" s="125">
        <v>6</v>
      </c>
      <c r="C32" s="162">
        <v>0</v>
      </c>
      <c r="D32" s="162"/>
      <c r="E32" s="162">
        <v>0</v>
      </c>
      <c r="F32" s="162"/>
      <c r="G32" s="162">
        <v>0</v>
      </c>
      <c r="H32" s="162"/>
      <c r="I32" s="162">
        <v>0</v>
      </c>
      <c r="J32" s="162"/>
      <c r="K32" s="162">
        <v>0</v>
      </c>
      <c r="L32" s="162"/>
      <c r="M32" s="162">
        <v>0</v>
      </c>
      <c r="N32" s="162"/>
      <c r="O32" s="162">
        <v>0</v>
      </c>
      <c r="P32" s="162"/>
      <c r="Q32" s="162">
        <v>0</v>
      </c>
      <c r="R32" s="162"/>
      <c r="S32" s="162">
        <v>0</v>
      </c>
      <c r="T32" s="164"/>
      <c r="U32" s="162">
        <v>0</v>
      </c>
      <c r="V32" s="162"/>
      <c r="W32" s="178">
        <v>8066</v>
      </c>
      <c r="X32" s="178"/>
      <c r="Y32" s="178">
        <f>SUM(C32:W32)</f>
        <v>8066</v>
      </c>
    </row>
    <row r="33" spans="1:25" s="54" customFormat="1" ht="21.6" customHeight="1">
      <c r="A33" s="108" t="s">
        <v>175</v>
      </c>
      <c r="B33" s="58"/>
      <c r="C33" s="163">
        <f>C32</f>
        <v>0</v>
      </c>
      <c r="D33" s="162"/>
      <c r="E33" s="163">
        <f>E32</f>
        <v>0</v>
      </c>
      <c r="F33" s="164"/>
      <c r="G33" s="163">
        <f>G32</f>
        <v>0</v>
      </c>
      <c r="H33" s="164"/>
      <c r="I33" s="163">
        <f>I32</f>
        <v>0</v>
      </c>
      <c r="J33" s="164"/>
      <c r="K33" s="163">
        <f>K32</f>
        <v>0</v>
      </c>
      <c r="L33" s="164"/>
      <c r="M33" s="163">
        <f>M32</f>
        <v>0</v>
      </c>
      <c r="N33" s="164"/>
      <c r="O33" s="163">
        <f>O32</f>
        <v>0</v>
      </c>
      <c r="P33" s="164"/>
      <c r="Q33" s="163">
        <f>Q32</f>
        <v>0</v>
      </c>
      <c r="R33" s="164"/>
      <c r="S33" s="163">
        <f>S32</f>
        <v>0</v>
      </c>
      <c r="T33" s="164"/>
      <c r="U33" s="163">
        <f>U32</f>
        <v>0</v>
      </c>
      <c r="V33" s="164"/>
      <c r="W33" s="179">
        <f>SUM(W32:W32)</f>
        <v>8066</v>
      </c>
      <c r="X33" s="164"/>
      <c r="Y33" s="179">
        <f>SUM(Y32:Y32)</f>
        <v>8066</v>
      </c>
    </row>
    <row r="34" spans="1:25" s="54" customFormat="1" ht="21.6" customHeight="1">
      <c r="A34" s="57" t="s">
        <v>176</v>
      </c>
      <c r="B34" s="58"/>
      <c r="C34" s="164"/>
      <c r="D34" s="162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</row>
    <row r="35" spans="1:25" s="54" customFormat="1" ht="21.6" customHeight="1">
      <c r="A35" s="57" t="s">
        <v>177</v>
      </c>
      <c r="B35" s="58"/>
      <c r="C35" s="165">
        <v>0</v>
      </c>
      <c r="D35" s="162"/>
      <c r="E35" s="165">
        <v>0</v>
      </c>
      <c r="F35" s="164"/>
      <c r="G35" s="165">
        <v>0</v>
      </c>
      <c r="H35" s="164"/>
      <c r="I35" s="165">
        <v>0</v>
      </c>
      <c r="J35" s="164"/>
      <c r="K35" s="165">
        <v>0</v>
      </c>
      <c r="L35" s="164"/>
      <c r="M35" s="165">
        <v>0</v>
      </c>
      <c r="N35" s="164"/>
      <c r="O35" s="165">
        <v>0</v>
      </c>
      <c r="P35" s="164"/>
      <c r="Q35" s="165">
        <v>0</v>
      </c>
      <c r="R35" s="164"/>
      <c r="S35" s="165">
        <v>0</v>
      </c>
      <c r="T35" s="164"/>
      <c r="U35" s="165">
        <v>0</v>
      </c>
      <c r="V35" s="164"/>
      <c r="W35" s="180">
        <f>W33</f>
        <v>8066</v>
      </c>
      <c r="X35" s="177"/>
      <c r="Y35" s="180">
        <f>Y33</f>
        <v>8066</v>
      </c>
    </row>
    <row r="36" spans="1:25" s="54" customFormat="1" ht="21.6" customHeight="1">
      <c r="A36" s="57"/>
      <c r="B36" s="58"/>
      <c r="C36" s="164"/>
      <c r="D36" s="162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</row>
    <row r="37" spans="1:25" s="54" customFormat="1" ht="21.6" customHeight="1">
      <c r="A37" s="57" t="s">
        <v>166</v>
      </c>
      <c r="B37" s="108"/>
      <c r="C37" s="162"/>
      <c r="D37" s="162"/>
      <c r="E37" s="166"/>
      <c r="F37" s="162"/>
      <c r="G37" s="166"/>
      <c r="H37" s="162"/>
      <c r="I37" s="166"/>
      <c r="J37" s="162"/>
      <c r="K37" s="162"/>
      <c r="L37" s="162"/>
      <c r="M37" s="162"/>
      <c r="N37" s="162"/>
      <c r="O37" s="162"/>
      <c r="P37" s="162"/>
      <c r="Q37" s="162"/>
      <c r="R37" s="162"/>
      <c r="S37" s="166"/>
      <c r="T37" s="166"/>
      <c r="U37" s="166"/>
      <c r="V37" s="166"/>
      <c r="W37" s="166"/>
      <c r="X37" s="162"/>
      <c r="Y37" s="162"/>
    </row>
    <row r="38" spans="1:25" s="54" customFormat="1" ht="21.6" customHeight="1">
      <c r="A38" s="59" t="s">
        <v>178</v>
      </c>
      <c r="B38" s="108"/>
      <c r="C38" s="162">
        <v>0</v>
      </c>
      <c r="D38" s="162"/>
      <c r="E38" s="162">
        <v>0</v>
      </c>
      <c r="F38" s="162"/>
      <c r="G38" s="162">
        <v>0</v>
      </c>
      <c r="H38" s="162"/>
      <c r="I38" s="178">
        <v>-487963</v>
      </c>
      <c r="J38" s="178"/>
      <c r="K38" s="178">
        <v>0</v>
      </c>
      <c r="L38" s="178"/>
      <c r="M38" s="178">
        <v>0</v>
      </c>
      <c r="N38" s="178"/>
      <c r="O38" s="178">
        <v>0</v>
      </c>
      <c r="P38" s="178"/>
      <c r="Q38" s="178">
        <v>0</v>
      </c>
      <c r="R38" s="178"/>
      <c r="S38" s="178">
        <v>0</v>
      </c>
      <c r="T38" s="178"/>
      <c r="U38" s="178">
        <f>SUM(C38:S38)</f>
        <v>-487963</v>
      </c>
      <c r="V38" s="178"/>
      <c r="W38" s="178">
        <v>-281986</v>
      </c>
      <c r="X38" s="178"/>
      <c r="Y38" s="178">
        <f>SUM(U38:W38)</f>
        <v>-769949</v>
      </c>
    </row>
    <row r="39" spans="1:25" s="54" customFormat="1" ht="21.6" customHeight="1">
      <c r="A39" s="59" t="s">
        <v>168</v>
      </c>
      <c r="B39" s="108"/>
      <c r="C39" s="162">
        <v>0</v>
      </c>
      <c r="D39" s="162"/>
      <c r="E39" s="162">
        <v>0</v>
      </c>
      <c r="F39" s="162"/>
      <c r="G39" s="162">
        <v>0</v>
      </c>
      <c r="H39" s="162"/>
      <c r="I39" s="178">
        <v>0</v>
      </c>
      <c r="J39" s="178"/>
      <c r="K39" s="181">
        <v>780362</v>
      </c>
      <c r="L39" s="178"/>
      <c r="M39" s="178">
        <v>0</v>
      </c>
      <c r="N39" s="178"/>
      <c r="O39" s="178">
        <v>16548</v>
      </c>
      <c r="P39" s="178"/>
      <c r="Q39" s="182">
        <v>0</v>
      </c>
      <c r="R39" s="178"/>
      <c r="S39" s="178">
        <v>0</v>
      </c>
      <c r="T39" s="178"/>
      <c r="U39" s="178">
        <f>SUM(C39:S39)</f>
        <v>796910</v>
      </c>
      <c r="V39" s="178"/>
      <c r="W39" s="178">
        <v>-12405</v>
      </c>
      <c r="X39" s="178"/>
      <c r="Y39" s="181">
        <f>SUM(U39:W39)</f>
        <v>784505</v>
      </c>
    </row>
    <row r="40" spans="1:25" s="55" customFormat="1" ht="21.6" customHeight="1">
      <c r="A40" s="57" t="s">
        <v>125</v>
      </c>
      <c r="B40" s="108"/>
      <c r="C40" s="163">
        <f>SUM(C38:C39)</f>
        <v>0</v>
      </c>
      <c r="D40" s="164"/>
      <c r="E40" s="163">
        <f>SUM(E38:E39)</f>
        <v>0</v>
      </c>
      <c r="F40" s="164"/>
      <c r="G40" s="163">
        <f>SUM(G38:G39)</f>
        <v>0</v>
      </c>
      <c r="H40" s="164"/>
      <c r="I40" s="179">
        <f>SUM(I38:I39)</f>
        <v>-487963</v>
      </c>
      <c r="J40" s="177"/>
      <c r="K40" s="179">
        <f>SUM(K38:K39)</f>
        <v>780362</v>
      </c>
      <c r="L40" s="177"/>
      <c r="M40" s="163">
        <f>SUM(M38:M39)</f>
        <v>0</v>
      </c>
      <c r="N40" s="177"/>
      <c r="O40" s="179">
        <f>SUM(O38:O39)</f>
        <v>16548</v>
      </c>
      <c r="P40" s="177"/>
      <c r="Q40" s="179">
        <f>SUM(Q38:Q39)</f>
        <v>0</v>
      </c>
      <c r="R40" s="177"/>
      <c r="S40" s="179">
        <f>SUM(S38:S39)</f>
        <v>0</v>
      </c>
      <c r="T40" s="177"/>
      <c r="U40" s="179">
        <f>SUM(U38:U39)</f>
        <v>308947</v>
      </c>
      <c r="V40" s="177"/>
      <c r="W40" s="179">
        <f>SUM(W38:W39)</f>
        <v>-294391</v>
      </c>
      <c r="X40" s="177"/>
      <c r="Y40" s="180">
        <f>SUM(C40:S40)+W40</f>
        <v>14556</v>
      </c>
    </row>
    <row r="41" spans="1:25" s="54" customFormat="1" ht="21.6" customHeight="1" thickBot="1">
      <c r="A41" s="57" t="s">
        <v>179</v>
      </c>
      <c r="B41" s="112"/>
      <c r="C41" s="19">
        <f>SUM(C27,C35,C40)</f>
        <v>2503255</v>
      </c>
      <c r="D41" s="16"/>
      <c r="E41" s="19">
        <f>SUM(E27,E35,E40)</f>
        <v>207161</v>
      </c>
      <c r="F41" s="16"/>
      <c r="G41" s="19">
        <f>SUM(G27,G35,G40)</f>
        <v>82900</v>
      </c>
      <c r="H41" s="20"/>
      <c r="I41" s="19">
        <f>SUM(I27,I35,I40)</f>
        <v>1270284</v>
      </c>
      <c r="J41" s="16"/>
      <c r="K41" s="19">
        <f>SUM(K27,K35,K40)</f>
        <v>1190912</v>
      </c>
      <c r="L41" s="16"/>
      <c r="M41" s="19">
        <f>SUM(M27,M35,M40)</f>
        <v>6340</v>
      </c>
      <c r="N41" s="16"/>
      <c r="O41" s="19">
        <f>SUM(O27,O35,O40)</f>
        <v>-240488</v>
      </c>
      <c r="P41" s="16"/>
      <c r="Q41" s="19">
        <f>SUM(Q27,Q35,Q40)</f>
        <v>-5276</v>
      </c>
      <c r="R41" s="16"/>
      <c r="S41" s="207">
        <f>SUM(S27,S35,S40)</f>
        <v>0</v>
      </c>
      <c r="T41" s="16"/>
      <c r="U41" s="19">
        <f>SUM(U27,U35,U40)</f>
        <v>5015088</v>
      </c>
      <c r="V41" s="16"/>
      <c r="W41" s="19">
        <f>SUM(W27,W35,W40)</f>
        <v>2624705</v>
      </c>
      <c r="X41" s="16"/>
      <c r="Y41" s="19">
        <f>SUM(Y27,Y35,Y40)</f>
        <v>7639793</v>
      </c>
    </row>
    <row r="42" spans="1:25" ht="21.6" customHeight="1" thickTop="1"/>
    <row r="44" spans="1:25" ht="21.6" customHeight="1">
      <c r="C44" s="208">
        <f>C41-'BS 3-5'!D95</f>
        <v>0</v>
      </c>
      <c r="E44" s="208">
        <f>E41-'BS 3-5'!D96</f>
        <v>0</v>
      </c>
      <c r="G44" s="208">
        <f>G41-'BS 3-5'!D99</f>
        <v>0</v>
      </c>
      <c r="I44" s="208">
        <f>I41-'BS 3-5'!D100</f>
        <v>0</v>
      </c>
      <c r="K44" s="208"/>
      <c r="S44" s="208"/>
      <c r="U44" s="208"/>
      <c r="W44" s="208"/>
      <c r="Y44" s="110"/>
    </row>
    <row r="45" spans="1:25" ht="21.6" customHeight="1">
      <c r="Y45" s="139"/>
    </row>
  </sheetData>
  <mergeCells count="4">
    <mergeCell ref="G5:I5"/>
    <mergeCell ref="K5:S5"/>
    <mergeCell ref="C4:Y4"/>
    <mergeCell ref="C12:Y12"/>
  </mergeCells>
  <pageMargins left="0.5" right="0.5" top="0.48" bottom="0.4" header="0.5" footer="0.5"/>
  <pageSetup paperSize="9" scale="51" firstPageNumber="10" fitToHeight="0" orientation="landscape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ignoredErrors>
    <ignoredError sqref="U16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4"/>
  <sheetViews>
    <sheetView view="pageBreakPreview" topLeftCell="A28" zoomScaleNormal="70" zoomScaleSheetLayoutView="100" workbookViewId="0">
      <selection activeCell="C35" sqref="C35:M36"/>
    </sheetView>
  </sheetViews>
  <sheetFormatPr defaultColWidth="9.375" defaultRowHeight="21.6" customHeight="1"/>
  <cols>
    <col min="1" max="1" width="61.125" style="82" customWidth="1"/>
    <col min="2" max="2" width="10.5" style="114" customWidth="1"/>
    <col min="3" max="3" width="15.625" style="82" customWidth="1"/>
    <col min="4" max="4" width="2.375" style="82" customWidth="1"/>
    <col min="5" max="5" width="20.125" style="82" customWidth="1"/>
    <col min="6" max="6" width="2.375" style="82" customWidth="1"/>
    <col min="7" max="7" width="18.75" style="82" customWidth="1"/>
    <col min="8" max="8" width="2.5" style="156" customWidth="1"/>
    <col min="9" max="9" width="18.75" style="156" customWidth="1"/>
    <col min="10" max="10" width="2.375" style="82" customWidth="1"/>
    <col min="11" max="11" width="17.75" style="82" customWidth="1"/>
    <col min="12" max="12" width="2.375" style="82" customWidth="1"/>
    <col min="13" max="13" width="19" style="82" customWidth="1"/>
    <col min="14" max="16384" width="9.375" style="82"/>
  </cols>
  <sheetData>
    <row r="1" spans="1:13" ht="21.6" customHeight="1">
      <c r="A1" s="281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</row>
    <row r="2" spans="1:13" ht="21.6" customHeight="1">
      <c r="A2" s="66" t="s">
        <v>130</v>
      </c>
      <c r="B2" s="141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3" s="54" customFormat="1" ht="21.6" customHeight="1">
      <c r="A3" s="149"/>
      <c r="B3" s="60"/>
      <c r="C3" s="149"/>
      <c r="D3" s="149"/>
      <c r="E3" s="149"/>
      <c r="F3" s="149"/>
      <c r="G3" s="149"/>
      <c r="H3" s="149"/>
      <c r="I3" s="149"/>
      <c r="J3" s="149"/>
      <c r="K3" s="149"/>
      <c r="M3" s="149" t="s">
        <v>10</v>
      </c>
    </row>
    <row r="4" spans="1:13" s="54" customFormat="1" ht="21.6" customHeight="1">
      <c r="A4" s="55"/>
      <c r="B4" s="58"/>
      <c r="C4" s="276" t="s">
        <v>180</v>
      </c>
      <c r="D4" s="276"/>
      <c r="E4" s="276"/>
      <c r="F4" s="276"/>
      <c r="G4" s="276"/>
      <c r="H4" s="276"/>
      <c r="I4" s="276"/>
      <c r="J4" s="276"/>
      <c r="K4" s="276"/>
      <c r="L4" s="276"/>
      <c r="M4" s="276"/>
    </row>
    <row r="5" spans="1:13" s="54" customFormat="1" ht="21" customHeight="1">
      <c r="A5" s="55"/>
      <c r="B5" s="58"/>
      <c r="C5" s="254"/>
      <c r="D5" s="254"/>
      <c r="E5" s="254"/>
      <c r="F5" s="254"/>
      <c r="G5" s="254"/>
      <c r="H5" s="254"/>
      <c r="I5" s="254"/>
      <c r="J5" s="254"/>
      <c r="K5" s="255" t="s">
        <v>253</v>
      </c>
      <c r="L5" s="254"/>
      <c r="M5" s="254"/>
    </row>
    <row r="6" spans="1:13" s="54" customFormat="1" ht="21" customHeight="1">
      <c r="A6" s="55"/>
      <c r="B6" s="58"/>
      <c r="C6" s="150"/>
      <c r="D6" s="150"/>
      <c r="E6" s="150"/>
      <c r="F6" s="150"/>
      <c r="G6" s="289" t="s">
        <v>75</v>
      </c>
      <c r="H6" s="289"/>
      <c r="I6" s="289"/>
      <c r="J6" s="100"/>
      <c r="K6" s="253" t="s">
        <v>160</v>
      </c>
      <c r="L6" s="150"/>
      <c r="M6" s="100"/>
    </row>
    <row r="7" spans="1:13" s="54" customFormat="1" ht="21" customHeight="1">
      <c r="A7" s="55"/>
      <c r="B7" s="58"/>
      <c r="C7" s="97" t="s">
        <v>135</v>
      </c>
      <c r="D7" s="97"/>
      <c r="E7" s="97"/>
      <c r="F7" s="101"/>
      <c r="G7" s="59"/>
      <c r="H7" s="59"/>
      <c r="I7" s="59"/>
      <c r="J7" s="102"/>
      <c r="K7" s="97"/>
      <c r="L7" s="101"/>
      <c r="M7" s="97"/>
    </row>
    <row r="8" spans="1:13" s="54" customFormat="1" ht="21" customHeight="1">
      <c r="A8" s="55"/>
      <c r="B8" s="58"/>
      <c r="C8" s="97" t="s">
        <v>142</v>
      </c>
      <c r="D8" s="97"/>
      <c r="E8" s="97" t="s">
        <v>143</v>
      </c>
      <c r="F8" s="101"/>
      <c r="G8" s="151"/>
      <c r="H8" s="59"/>
      <c r="I8" s="59"/>
      <c r="J8" s="97"/>
      <c r="K8" s="199" t="s">
        <v>236</v>
      </c>
      <c r="L8" s="101"/>
      <c r="M8" s="97" t="s">
        <v>150</v>
      </c>
    </row>
    <row r="9" spans="1:13" s="54" customFormat="1" ht="21" customHeight="1">
      <c r="A9" s="55"/>
      <c r="B9" s="60" t="s">
        <v>7</v>
      </c>
      <c r="C9" s="151" t="s">
        <v>151</v>
      </c>
      <c r="D9" s="151"/>
      <c r="E9" s="97" t="s">
        <v>152</v>
      </c>
      <c r="F9" s="152"/>
      <c r="G9" s="151" t="s">
        <v>153</v>
      </c>
      <c r="H9" s="151"/>
      <c r="I9" s="97" t="s">
        <v>154</v>
      </c>
      <c r="J9" s="151"/>
      <c r="K9" s="199" t="s">
        <v>237</v>
      </c>
      <c r="L9" s="152"/>
      <c r="M9" s="97" t="s">
        <v>160</v>
      </c>
    </row>
    <row r="10" spans="1:13" s="54" customFormat="1" ht="21.6" customHeight="1">
      <c r="B10" s="60"/>
      <c r="C10" s="291" t="s">
        <v>11</v>
      </c>
      <c r="D10" s="291"/>
      <c r="E10" s="291"/>
      <c r="F10" s="291"/>
      <c r="G10" s="291"/>
      <c r="H10" s="291"/>
      <c r="I10" s="291"/>
      <c r="J10" s="291"/>
      <c r="K10" s="291"/>
      <c r="L10" s="291"/>
      <c r="M10" s="291"/>
    </row>
    <row r="11" spans="1:13" s="54" customFormat="1" ht="21.6" customHeight="1">
      <c r="A11" s="105" t="s">
        <v>161</v>
      </c>
      <c r="B11" s="60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</row>
    <row r="12" spans="1:13" s="55" customFormat="1" ht="21.6" customHeight="1">
      <c r="A12" s="57" t="s">
        <v>162</v>
      </c>
      <c r="B12" s="153"/>
      <c r="C12" s="36">
        <v>1729277</v>
      </c>
      <c r="D12" s="36"/>
      <c r="E12" s="36">
        <v>208455</v>
      </c>
      <c r="F12" s="37"/>
      <c r="G12" s="36">
        <v>82000</v>
      </c>
      <c r="H12" s="36"/>
      <c r="I12" s="36">
        <v>862804</v>
      </c>
      <c r="J12" s="36"/>
      <c r="K12" s="36">
        <v>648</v>
      </c>
      <c r="L12" s="36"/>
      <c r="M12" s="56">
        <f>SUM(C12:K12)</f>
        <v>2883184</v>
      </c>
    </row>
    <row r="13" spans="1:13" s="55" customFormat="1" ht="21.6" customHeight="1">
      <c r="A13" s="57" t="s">
        <v>163</v>
      </c>
      <c r="B13" s="153"/>
      <c r="C13" s="36"/>
      <c r="D13" s="36"/>
      <c r="E13" s="36"/>
      <c r="F13" s="37"/>
      <c r="G13" s="36"/>
      <c r="H13" s="36"/>
      <c r="I13" s="36"/>
      <c r="J13" s="36"/>
      <c r="K13" s="36"/>
      <c r="L13" s="36"/>
      <c r="M13" s="56"/>
    </row>
    <row r="14" spans="1:13" s="54" customFormat="1" ht="21.6" customHeight="1">
      <c r="A14" s="59" t="s">
        <v>164</v>
      </c>
      <c r="B14" s="60">
        <v>12</v>
      </c>
      <c r="C14" s="25">
        <v>0</v>
      </c>
      <c r="D14" s="41"/>
      <c r="E14" s="25">
        <v>0</v>
      </c>
      <c r="F14" s="41"/>
      <c r="G14" s="25">
        <v>0</v>
      </c>
      <c r="H14" s="41"/>
      <c r="I14" s="41">
        <v>-69170</v>
      </c>
      <c r="J14" s="41"/>
      <c r="K14" s="25">
        <v>0</v>
      </c>
      <c r="L14" s="41"/>
      <c r="M14" s="41">
        <f>SUM(C14:K14)</f>
        <v>-69170</v>
      </c>
    </row>
    <row r="15" spans="1:13" s="55" customFormat="1" ht="21.6" customHeight="1">
      <c r="A15" s="57" t="s">
        <v>165</v>
      </c>
      <c r="B15" s="153"/>
      <c r="C15" s="26">
        <f>C14</f>
        <v>0</v>
      </c>
      <c r="D15" s="41"/>
      <c r="E15" s="26">
        <f>E14</f>
        <v>0</v>
      </c>
      <c r="F15" s="43"/>
      <c r="G15" s="26">
        <f>G14</f>
        <v>0</v>
      </c>
      <c r="H15" s="43"/>
      <c r="I15" s="48">
        <f>I14</f>
        <v>-69170</v>
      </c>
      <c r="J15" s="43"/>
      <c r="K15" s="26">
        <f>K14</f>
        <v>0</v>
      </c>
      <c r="L15" s="43"/>
      <c r="M15" s="48">
        <f>SUM(M14)</f>
        <v>-69170</v>
      </c>
    </row>
    <row r="16" spans="1:13" s="54" customFormat="1" ht="21.6" customHeight="1">
      <c r="A16" s="57" t="s">
        <v>166</v>
      </c>
      <c r="B16" s="125"/>
      <c r="C16" s="15"/>
      <c r="D16" s="15"/>
      <c r="E16" s="15"/>
      <c r="F16" s="15"/>
      <c r="G16" s="15"/>
      <c r="H16" s="15"/>
      <c r="I16" s="15"/>
      <c r="J16" s="15"/>
      <c r="K16" s="15"/>
      <c r="L16" s="23"/>
      <c r="M16" s="154"/>
    </row>
    <row r="17" spans="1:23" s="54" customFormat="1" ht="21.6" customHeight="1">
      <c r="A17" s="59" t="s">
        <v>167</v>
      </c>
      <c r="B17" s="125"/>
      <c r="C17" s="25">
        <v>0</v>
      </c>
      <c r="D17" s="25"/>
      <c r="E17" s="25">
        <v>0</v>
      </c>
      <c r="F17" s="25"/>
      <c r="G17" s="25">
        <v>0</v>
      </c>
      <c r="H17" s="25"/>
      <c r="I17" s="25">
        <f>'income 6 months 8-9'!J40</f>
        <v>15598</v>
      </c>
      <c r="J17" s="25"/>
      <c r="K17" s="25">
        <v>0</v>
      </c>
      <c r="L17" s="25"/>
      <c r="M17" s="76">
        <f>SUM(C17:K17)</f>
        <v>15598</v>
      </c>
    </row>
    <row r="18" spans="1:23" s="54" customFormat="1" ht="21.6" customHeight="1">
      <c r="A18" s="59" t="s">
        <v>168</v>
      </c>
      <c r="B18" s="125"/>
      <c r="C18" s="24">
        <v>0</v>
      </c>
      <c r="D18" s="25"/>
      <c r="E18" s="24">
        <v>0</v>
      </c>
      <c r="F18" s="25"/>
      <c r="G18" s="25">
        <v>0</v>
      </c>
      <c r="H18" s="25"/>
      <c r="I18" s="25">
        <v>0</v>
      </c>
      <c r="J18" s="25"/>
      <c r="K18" s="24">
        <v>-36</v>
      </c>
      <c r="L18" s="25"/>
      <c r="M18" s="76">
        <f>SUM(C18:K18)</f>
        <v>-36</v>
      </c>
    </row>
    <row r="19" spans="1:23" s="55" customFormat="1" ht="21.6" customHeight="1">
      <c r="A19" s="57" t="s">
        <v>125</v>
      </c>
      <c r="B19" s="153"/>
      <c r="C19" s="176">
        <f>SUM(C17:C18)</f>
        <v>0</v>
      </c>
      <c r="D19" s="36"/>
      <c r="E19" s="176">
        <f>SUM(E17:E18)</f>
        <v>0</v>
      </c>
      <c r="F19" s="36"/>
      <c r="G19" s="26">
        <f>SUM(G17:G18)</f>
        <v>0</v>
      </c>
      <c r="H19" s="36"/>
      <c r="I19" s="77">
        <f>SUM(I17:I18)</f>
        <v>15598</v>
      </c>
      <c r="J19" s="36"/>
      <c r="K19" s="77">
        <f>SUM(K17:K18)</f>
        <v>-36</v>
      </c>
      <c r="L19" s="36"/>
      <c r="M19" s="95">
        <f>SUM(C19:K19)</f>
        <v>15562</v>
      </c>
    </row>
    <row r="20" spans="1:23" s="55" customFormat="1" ht="21.6" customHeight="1" thickBot="1">
      <c r="A20" s="57" t="s">
        <v>169</v>
      </c>
      <c r="B20" s="153"/>
      <c r="C20" s="47">
        <f>SUM(C12,C19:C19)+C15</f>
        <v>1729277</v>
      </c>
      <c r="D20" s="36"/>
      <c r="E20" s="47">
        <f>SUM(E12,E19:E19)+E15</f>
        <v>208455</v>
      </c>
      <c r="F20" s="37"/>
      <c r="G20" s="47">
        <f>SUM(G12,G19:G19)+G15</f>
        <v>82000</v>
      </c>
      <c r="H20" s="36"/>
      <c r="I20" s="47">
        <f>SUM(I12,I19:I19)+I15</f>
        <v>809232</v>
      </c>
      <c r="J20" s="36"/>
      <c r="K20" s="47">
        <f>SUM(K12,K19:K19)+K15</f>
        <v>612</v>
      </c>
      <c r="L20" s="36"/>
      <c r="M20" s="47">
        <f>SUM(M12,M19:M19)+M15</f>
        <v>2829576</v>
      </c>
    </row>
    <row r="21" spans="1:23" s="54" customFormat="1" ht="21.6" customHeight="1" thickTop="1">
      <c r="A21" s="59"/>
      <c r="B21" s="58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</row>
    <row r="22" spans="1:23" s="54" customFormat="1" ht="21.6" customHeight="1">
      <c r="A22" s="105" t="s">
        <v>170</v>
      </c>
      <c r="B22" s="58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23" s="54" customFormat="1" ht="21.6" customHeight="1">
      <c r="A23" s="57" t="s">
        <v>171</v>
      </c>
      <c r="B23" s="153"/>
      <c r="C23" s="13">
        <v>2503255</v>
      </c>
      <c r="D23" s="13"/>
      <c r="E23" s="13">
        <v>207161</v>
      </c>
      <c r="F23" s="13"/>
      <c r="G23" s="13">
        <v>82900</v>
      </c>
      <c r="H23" s="13"/>
      <c r="I23" s="13">
        <v>810651</v>
      </c>
      <c r="J23" s="13"/>
      <c r="K23" s="13">
        <v>142816</v>
      </c>
      <c r="L23" s="14"/>
      <c r="M23" s="56">
        <f>SUM(C23:K23)</f>
        <v>3746783</v>
      </c>
    </row>
    <row r="24" spans="1:23" s="55" customFormat="1" ht="21.6" hidden="1" customHeight="1">
      <c r="A24" s="57" t="s">
        <v>163</v>
      </c>
      <c r="B24" s="153"/>
      <c r="C24" s="36"/>
      <c r="D24" s="36"/>
      <c r="E24" s="36"/>
      <c r="F24" s="37"/>
      <c r="G24" s="36"/>
      <c r="H24" s="36"/>
      <c r="I24" s="36"/>
      <c r="J24" s="36"/>
      <c r="K24" s="36"/>
      <c r="L24" s="36"/>
      <c r="M24" s="56"/>
    </row>
    <row r="25" spans="1:23" s="54" customFormat="1" ht="21.6" hidden="1" customHeight="1">
      <c r="A25" s="59" t="s">
        <v>181</v>
      </c>
      <c r="B25" s="60">
        <v>12</v>
      </c>
      <c r="C25" s="41"/>
      <c r="D25" s="41"/>
      <c r="E25" s="41"/>
      <c r="F25" s="41"/>
      <c r="G25" s="25"/>
      <c r="H25" s="41"/>
      <c r="I25" s="25"/>
      <c r="J25" s="41"/>
      <c r="K25" s="25"/>
      <c r="L25" s="41"/>
      <c r="M25" s="167">
        <f>SUM(C25:K25)</f>
        <v>0</v>
      </c>
      <c r="N25" s="41"/>
      <c r="O25" s="41"/>
      <c r="P25" s="41"/>
      <c r="Q25" s="41"/>
      <c r="R25" s="41"/>
      <c r="S25" s="41"/>
      <c r="T25" s="41"/>
      <c r="U25" s="41"/>
      <c r="V25" s="41"/>
      <c r="W25" s="41"/>
    </row>
    <row r="26" spans="1:23" s="54" customFormat="1" ht="21.6" hidden="1" customHeight="1">
      <c r="A26" s="59" t="s">
        <v>164</v>
      </c>
      <c r="B26" s="60">
        <v>16</v>
      </c>
      <c r="C26" s="25"/>
      <c r="D26" s="41"/>
      <c r="E26" s="25"/>
      <c r="F26" s="41"/>
      <c r="G26" s="25"/>
      <c r="H26" s="41"/>
      <c r="I26" s="41"/>
      <c r="J26" s="41"/>
      <c r="K26" s="25"/>
      <c r="L26" s="41"/>
      <c r="M26" s="167">
        <f>SUM(C26:K26)</f>
        <v>0</v>
      </c>
    </row>
    <row r="27" spans="1:23" s="55" customFormat="1" ht="21.6" hidden="1" customHeight="1">
      <c r="A27" s="57" t="s">
        <v>165</v>
      </c>
      <c r="B27" s="153"/>
      <c r="C27" s="26">
        <f>SUM(C25:C26)</f>
        <v>0</v>
      </c>
      <c r="D27" s="41"/>
      <c r="E27" s="168">
        <f>SUM(E25:E26)</f>
        <v>0</v>
      </c>
      <c r="F27" s="164"/>
      <c r="G27" s="168">
        <f>G26</f>
        <v>0</v>
      </c>
      <c r="H27" s="164"/>
      <c r="I27" s="163">
        <f>I26</f>
        <v>0</v>
      </c>
      <c r="J27" s="164"/>
      <c r="K27" s="168">
        <f>K26</f>
        <v>0</v>
      </c>
      <c r="L27" s="43"/>
      <c r="M27" s="163">
        <f>SUM(C27:K27)</f>
        <v>0</v>
      </c>
    </row>
    <row r="28" spans="1:23" s="54" customFormat="1" ht="21.6" customHeight="1">
      <c r="A28" s="57" t="s">
        <v>166</v>
      </c>
      <c r="B28" s="125"/>
      <c r="C28" s="15"/>
      <c r="D28" s="15"/>
      <c r="E28" s="169"/>
      <c r="F28" s="169"/>
      <c r="G28" s="169"/>
      <c r="H28" s="169"/>
      <c r="I28" s="169"/>
      <c r="J28" s="169"/>
      <c r="K28" s="169"/>
      <c r="L28" s="23"/>
      <c r="M28" s="167"/>
    </row>
    <row r="29" spans="1:23" s="54" customFormat="1" ht="21.6" customHeight="1">
      <c r="A29" s="59" t="s">
        <v>178</v>
      </c>
      <c r="B29" s="125"/>
      <c r="C29" s="25">
        <v>0</v>
      </c>
      <c r="D29" s="25"/>
      <c r="E29" s="25">
        <v>0</v>
      </c>
      <c r="F29" s="25"/>
      <c r="G29" s="25">
        <v>0</v>
      </c>
      <c r="H29" s="169"/>
      <c r="I29" s="25">
        <f>'income 6 months 8-9'!H42</f>
        <v>-326641</v>
      </c>
      <c r="J29" s="169"/>
      <c r="K29" s="25">
        <v>0</v>
      </c>
      <c r="L29" s="23"/>
      <c r="M29" s="76">
        <f>SUM(C29:K29)</f>
        <v>-326641</v>
      </c>
    </row>
    <row r="30" spans="1:23" s="54" customFormat="1" ht="21.6" customHeight="1">
      <c r="A30" s="59" t="s">
        <v>168</v>
      </c>
      <c r="B30" s="125"/>
      <c r="C30" s="24">
        <v>0</v>
      </c>
      <c r="D30" s="25"/>
      <c r="E30" s="24">
        <v>0</v>
      </c>
      <c r="F30" s="25"/>
      <c r="G30" s="25">
        <v>0</v>
      </c>
      <c r="H30" s="169"/>
      <c r="I30" s="25">
        <v>0</v>
      </c>
      <c r="J30" s="169"/>
      <c r="K30" s="24">
        <v>148170</v>
      </c>
      <c r="L30" s="23"/>
      <c r="M30" s="76">
        <f>SUM(C30:K30)</f>
        <v>148170</v>
      </c>
    </row>
    <row r="31" spans="1:23" s="55" customFormat="1" ht="21.6" customHeight="1">
      <c r="A31" s="57" t="s">
        <v>125</v>
      </c>
      <c r="B31" s="153"/>
      <c r="C31" s="26">
        <f>SUM(C29:C30)</f>
        <v>0</v>
      </c>
      <c r="D31" s="27"/>
      <c r="E31" s="26">
        <f>SUM(E29:E30)</f>
        <v>0</v>
      </c>
      <c r="F31" s="170"/>
      <c r="G31" s="26">
        <f>SUM(G29:G30)</f>
        <v>0</v>
      </c>
      <c r="H31" s="170"/>
      <c r="I31" s="173">
        <f>SUM(I29:I30)</f>
        <v>-326641</v>
      </c>
      <c r="J31" s="174"/>
      <c r="K31" s="175">
        <f>SUM(K29:K30)</f>
        <v>148170</v>
      </c>
      <c r="L31" s="27"/>
      <c r="M31" s="175">
        <f>SUM(C31:K31)</f>
        <v>-178471</v>
      </c>
    </row>
    <row r="32" spans="1:23" s="54" customFormat="1" ht="21.6" customHeight="1" thickBot="1">
      <c r="A32" s="57" t="s">
        <v>179</v>
      </c>
      <c r="B32" s="153"/>
      <c r="C32" s="12">
        <f>SUM(C23,C31:C31,C27)</f>
        <v>2503255</v>
      </c>
      <c r="D32" s="13"/>
      <c r="E32" s="12">
        <f>SUM(E23,E31:E31,E27)</f>
        <v>207161</v>
      </c>
      <c r="F32" s="13"/>
      <c r="G32" s="12">
        <f>SUM(G23,G31:G31,G27)</f>
        <v>82900</v>
      </c>
      <c r="H32" s="13"/>
      <c r="I32" s="12">
        <f>SUM(I23,I31:I31,I27)</f>
        <v>484010</v>
      </c>
      <c r="J32" s="13"/>
      <c r="K32" s="12">
        <f>SUM(K23,K31:K31,K27)</f>
        <v>290986</v>
      </c>
      <c r="L32" s="14"/>
      <c r="M32" s="12">
        <f>SUM(C32:K32)</f>
        <v>3568312</v>
      </c>
    </row>
    <row r="33" spans="1:13" s="54" customFormat="1" ht="21.6" customHeight="1" thickTop="1">
      <c r="B33" s="115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</row>
    <row r="34" spans="1:13" s="54" customFormat="1" ht="21.6" customHeight="1">
      <c r="B34" s="115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142"/>
    </row>
    <row r="35" spans="1:13" s="54" customFormat="1" ht="21.6" customHeight="1">
      <c r="B35" s="115"/>
      <c r="C35" s="155"/>
      <c r="E35" s="155"/>
      <c r="G35" s="155"/>
      <c r="I35" s="155"/>
      <c r="K35" s="155"/>
      <c r="M35" s="155"/>
    </row>
    <row r="36" spans="1:13" ht="21.6" customHeight="1">
      <c r="H36" s="82"/>
      <c r="I36" s="82"/>
    </row>
    <row r="37" spans="1:13" ht="21.6" customHeight="1">
      <c r="H37" s="82"/>
      <c r="I37" s="82"/>
    </row>
    <row r="38" spans="1:13" ht="21.6" customHeight="1">
      <c r="H38" s="82"/>
      <c r="I38" s="82"/>
    </row>
    <row r="39" spans="1:13" ht="21.6" customHeight="1">
      <c r="H39" s="82"/>
      <c r="I39" s="82"/>
    </row>
    <row r="40" spans="1:13" ht="21.6" customHeight="1">
      <c r="H40" s="82"/>
      <c r="I40" s="82"/>
    </row>
    <row r="41" spans="1:13" ht="21.6" customHeight="1">
      <c r="H41" s="82"/>
      <c r="I41" s="82"/>
    </row>
    <row r="42" spans="1:13" ht="21.6" customHeight="1">
      <c r="H42" s="82"/>
      <c r="I42" s="82"/>
    </row>
    <row r="43" spans="1:13" ht="21.6" customHeight="1">
      <c r="H43" s="82"/>
      <c r="I43" s="82"/>
    </row>
    <row r="44" spans="1:13" ht="21.6" customHeight="1">
      <c r="A44" s="288" t="s">
        <v>10</v>
      </c>
      <c r="B44" s="288"/>
      <c r="C44" s="288"/>
    </row>
  </sheetData>
  <mergeCells count="5">
    <mergeCell ref="C10:M10"/>
    <mergeCell ref="A44:C44"/>
    <mergeCell ref="G6:I6"/>
    <mergeCell ref="A1:M1"/>
    <mergeCell ref="C4:M4"/>
  </mergeCells>
  <pageMargins left="0.8" right="0.8" top="0.48" bottom="0.4" header="0.5" footer="0.5"/>
  <pageSetup paperSize="9" scale="80" firstPageNumber="11" fitToHeight="0" orientation="landscape" useFirstPageNumber="1" r:id="rId1"/>
  <headerFooter alignWithMargins="0">
    <oddFooter>&amp;L&amp;"Times New Roman,Regular"&amp;11  The accompanying notes form an integral part of the interim financial statements.
&amp;C&amp;"Times New Roman,Regular"&amp;11&amp;P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1"/>
  <sheetViews>
    <sheetView view="pageBreakPreview" topLeftCell="A120" zoomScaleNormal="100" zoomScaleSheetLayoutView="100" workbookViewId="0">
      <selection activeCell="C125" sqref="C125:G125"/>
    </sheetView>
  </sheetViews>
  <sheetFormatPr defaultColWidth="9.375" defaultRowHeight="19.5" customHeight="1"/>
  <cols>
    <col min="1" max="1" width="82.125" style="70" customWidth="1"/>
    <col min="2" max="2" width="11.375" style="61" customWidth="1"/>
    <col min="3" max="3" width="15.75" style="146" customWidth="1"/>
    <col min="4" max="4" width="2.125" style="70" customWidth="1"/>
    <col min="5" max="5" width="15.75" style="70" customWidth="1"/>
    <col min="6" max="6" width="2.125" style="70" customWidth="1"/>
    <col min="7" max="7" width="15.75" style="71" customWidth="1"/>
    <col min="8" max="8" width="2.125" style="70" customWidth="1"/>
    <col min="9" max="9" width="15.75" style="70" customWidth="1"/>
    <col min="10" max="16384" width="9.375" style="62"/>
  </cols>
  <sheetData>
    <row r="1" spans="1:15" ht="19.5" customHeight="1">
      <c r="A1" s="210" t="s">
        <v>0</v>
      </c>
      <c r="B1" s="210"/>
      <c r="C1" s="210"/>
      <c r="D1" s="210"/>
      <c r="E1" s="210"/>
      <c r="F1" s="210"/>
      <c r="G1" s="210"/>
      <c r="H1" s="210"/>
      <c r="I1" s="210"/>
      <c r="J1" s="65"/>
      <c r="K1" s="65"/>
      <c r="L1" s="65"/>
      <c r="M1" s="65"/>
      <c r="N1" s="65"/>
      <c r="O1" s="65"/>
    </row>
    <row r="2" spans="1:15" ht="19.5" customHeight="1">
      <c r="A2" s="194" t="s">
        <v>182</v>
      </c>
      <c r="B2" s="211"/>
      <c r="C2" s="194"/>
      <c r="D2" s="194"/>
      <c r="E2" s="194"/>
      <c r="F2" s="194"/>
      <c r="G2" s="194"/>
      <c r="H2" s="194"/>
      <c r="I2" s="194"/>
      <c r="J2" s="66"/>
      <c r="K2" s="66"/>
      <c r="L2" s="66"/>
      <c r="M2" s="66"/>
      <c r="N2" s="66"/>
      <c r="O2" s="66"/>
    </row>
    <row r="3" spans="1:15" ht="19.5" customHeight="1">
      <c r="A3" s="297"/>
      <c r="B3" s="297"/>
      <c r="C3" s="297"/>
      <c r="D3" s="297"/>
      <c r="E3" s="297"/>
      <c r="F3" s="297"/>
      <c r="G3" s="297"/>
      <c r="H3" s="297"/>
      <c r="I3" s="297"/>
    </row>
    <row r="4" spans="1:15" ht="19.5" customHeight="1">
      <c r="A4" s="212"/>
      <c r="B4" s="213"/>
      <c r="C4" s="298" t="s">
        <v>2</v>
      </c>
      <c r="D4" s="298"/>
      <c r="E4" s="298"/>
      <c r="F4" s="214"/>
      <c r="G4" s="298" t="s">
        <v>3</v>
      </c>
      <c r="H4" s="298"/>
      <c r="I4" s="298"/>
    </row>
    <row r="5" spans="1:15" ht="19.5" customHeight="1">
      <c r="A5" s="212"/>
      <c r="B5" s="147"/>
      <c r="C5" s="298" t="s">
        <v>4</v>
      </c>
      <c r="D5" s="298"/>
      <c r="E5" s="298"/>
      <c r="F5" s="214"/>
      <c r="G5" s="298" t="s">
        <v>4</v>
      </c>
      <c r="H5" s="298"/>
      <c r="I5" s="298"/>
    </row>
    <row r="6" spans="1:15" ht="19.5" customHeight="1">
      <c r="A6" s="215"/>
      <c r="B6" s="147"/>
      <c r="C6" s="287" t="s">
        <v>129</v>
      </c>
      <c r="D6" s="287"/>
      <c r="E6" s="287"/>
      <c r="F6" s="68"/>
      <c r="G6" s="287" t="s">
        <v>129</v>
      </c>
      <c r="H6" s="287"/>
      <c r="I6" s="287"/>
    </row>
    <row r="7" spans="1:15" ht="19.5" customHeight="1">
      <c r="A7" s="215"/>
      <c r="B7" s="147"/>
      <c r="C7" s="285" t="s">
        <v>5</v>
      </c>
      <c r="D7" s="286"/>
      <c r="E7" s="286"/>
      <c r="F7" s="68"/>
      <c r="G7" s="285" t="s">
        <v>5</v>
      </c>
      <c r="H7" s="286"/>
      <c r="I7" s="286"/>
    </row>
    <row r="8" spans="1:15" ht="19.5" customHeight="1">
      <c r="A8" s="213"/>
      <c r="B8" s="198" t="s">
        <v>7</v>
      </c>
      <c r="C8" s="199">
        <v>2024</v>
      </c>
      <c r="D8" s="216"/>
      <c r="E8" s="199">
        <v>2023</v>
      </c>
      <c r="F8" s="217"/>
      <c r="G8" s="199">
        <v>2024</v>
      </c>
      <c r="H8" s="216"/>
      <c r="I8" s="199">
        <v>2023</v>
      </c>
    </row>
    <row r="9" spans="1:15" ht="19.5" customHeight="1">
      <c r="A9" s="218"/>
      <c r="B9" s="147"/>
      <c r="C9" s="280" t="s">
        <v>11</v>
      </c>
      <c r="D9" s="280"/>
      <c r="E9" s="280"/>
      <c r="F9" s="280"/>
      <c r="G9" s="280"/>
      <c r="H9" s="280"/>
      <c r="I9" s="280"/>
    </row>
    <row r="10" spans="1:15" ht="19.5" customHeight="1">
      <c r="A10" s="218" t="s">
        <v>183</v>
      </c>
      <c r="B10" s="147"/>
      <c r="C10" s="219"/>
      <c r="D10" s="220"/>
      <c r="E10" s="219"/>
      <c r="F10" s="221"/>
      <c r="G10" s="219"/>
      <c r="H10" s="220"/>
      <c r="I10" s="219"/>
    </row>
    <row r="11" spans="1:15" ht="19.5" customHeight="1">
      <c r="A11" s="209" t="s">
        <v>114</v>
      </c>
      <c r="B11" s="147"/>
      <c r="C11" s="222">
        <f>'income 6 months 8-9'!D42</f>
        <v>-769949</v>
      </c>
      <c r="D11" s="223"/>
      <c r="E11" s="224">
        <v>37844</v>
      </c>
      <c r="F11" s="223"/>
      <c r="G11" s="222">
        <v>-326641</v>
      </c>
      <c r="H11" s="223"/>
      <c r="I11" s="224">
        <v>15598</v>
      </c>
      <c r="K11" s="142"/>
    </row>
    <row r="12" spans="1:15" ht="19.5" customHeight="1">
      <c r="A12" s="225" t="s">
        <v>229</v>
      </c>
      <c r="B12" s="147"/>
      <c r="C12" s="224"/>
      <c r="D12" s="223"/>
      <c r="E12" s="224"/>
      <c r="F12" s="223"/>
      <c r="G12" s="224"/>
      <c r="H12" s="223"/>
      <c r="I12" s="224"/>
    </row>
    <row r="13" spans="1:15" ht="19.5" customHeight="1">
      <c r="A13" s="209" t="s">
        <v>113</v>
      </c>
      <c r="B13" s="147"/>
      <c r="C13" s="226">
        <v>115859</v>
      </c>
      <c r="D13" s="223"/>
      <c r="E13" s="226">
        <v>0</v>
      </c>
      <c r="F13" s="223"/>
      <c r="G13" s="226">
        <v>46203</v>
      </c>
      <c r="H13" s="223"/>
      <c r="I13" s="226">
        <v>0</v>
      </c>
    </row>
    <row r="14" spans="1:15" ht="19.5" customHeight="1">
      <c r="A14" s="209" t="s">
        <v>107</v>
      </c>
      <c r="B14" s="147"/>
      <c r="C14" s="226">
        <v>515461</v>
      </c>
      <c r="D14" s="223"/>
      <c r="E14" s="226">
        <v>26851</v>
      </c>
      <c r="F14" s="223"/>
      <c r="G14" s="226">
        <v>36693</v>
      </c>
      <c r="H14" s="223"/>
      <c r="I14" s="226">
        <v>26851</v>
      </c>
    </row>
    <row r="15" spans="1:15" ht="19.5" customHeight="1">
      <c r="A15" s="209" t="s">
        <v>108</v>
      </c>
      <c r="B15" s="147">
        <v>6</v>
      </c>
      <c r="C15" s="226">
        <v>0</v>
      </c>
      <c r="D15" s="223"/>
      <c r="E15" s="226">
        <v>0</v>
      </c>
      <c r="F15" s="223"/>
      <c r="G15" s="226">
        <v>275792</v>
      </c>
      <c r="H15" s="223"/>
      <c r="I15" s="226">
        <v>21642</v>
      </c>
    </row>
    <row r="16" spans="1:15" ht="19.5" customHeight="1">
      <c r="A16" s="209" t="s">
        <v>184</v>
      </c>
      <c r="B16" s="147"/>
      <c r="C16" s="224">
        <v>220701</v>
      </c>
      <c r="D16" s="224"/>
      <c r="E16" s="224">
        <v>3444</v>
      </c>
      <c r="F16" s="224"/>
      <c r="G16" s="224">
        <v>3506</v>
      </c>
      <c r="H16" s="224"/>
      <c r="I16" s="224">
        <v>3444</v>
      </c>
    </row>
    <row r="17" spans="1:9" ht="19.5" customHeight="1">
      <c r="A17" s="209" t="s">
        <v>185</v>
      </c>
      <c r="B17" s="147"/>
      <c r="C17" s="224">
        <v>0</v>
      </c>
      <c r="D17" s="224"/>
      <c r="E17" s="224">
        <v>157</v>
      </c>
      <c r="F17" s="224"/>
      <c r="G17" s="226">
        <v>0</v>
      </c>
      <c r="H17" s="224"/>
      <c r="I17" s="222">
        <v>157</v>
      </c>
    </row>
    <row r="18" spans="1:9" ht="19.5" customHeight="1">
      <c r="A18" s="209" t="s">
        <v>64</v>
      </c>
      <c r="B18" s="147"/>
      <c r="C18" s="224">
        <v>5091</v>
      </c>
      <c r="D18" s="227"/>
      <c r="E18" s="228">
        <v>954</v>
      </c>
      <c r="F18" s="227"/>
      <c r="G18" s="226">
        <v>796</v>
      </c>
      <c r="H18" s="227"/>
      <c r="I18" s="226">
        <v>954</v>
      </c>
    </row>
    <row r="19" spans="1:9" ht="19.5" customHeight="1">
      <c r="A19" s="209" t="s">
        <v>104</v>
      </c>
      <c r="B19" s="147"/>
      <c r="C19" s="224">
        <v>0</v>
      </c>
      <c r="D19" s="224"/>
      <c r="E19" s="222">
        <v>7752</v>
      </c>
      <c r="F19" s="224"/>
      <c r="G19" s="226">
        <v>0</v>
      </c>
      <c r="H19" s="222"/>
      <c r="I19" s="226">
        <v>0</v>
      </c>
    </row>
    <row r="20" spans="1:9" ht="19.5" customHeight="1">
      <c r="A20" s="209" t="s">
        <v>239</v>
      </c>
      <c r="B20" s="147"/>
      <c r="C20" s="224">
        <v>81</v>
      </c>
      <c r="D20" s="224"/>
      <c r="E20" s="222">
        <v>0</v>
      </c>
      <c r="F20" s="224"/>
      <c r="G20" s="226">
        <v>81</v>
      </c>
      <c r="H20" s="222"/>
      <c r="I20" s="226">
        <v>0</v>
      </c>
    </row>
    <row r="21" spans="1:9" ht="19.5" customHeight="1">
      <c r="A21" s="209" t="s">
        <v>186</v>
      </c>
      <c r="B21" s="147"/>
      <c r="C21" s="226">
        <v>32188</v>
      </c>
      <c r="D21" s="224"/>
      <c r="E21" s="228">
        <v>1673</v>
      </c>
      <c r="F21" s="224"/>
      <c r="G21" s="226">
        <v>-1181</v>
      </c>
      <c r="H21" s="222"/>
      <c r="I21" s="226">
        <v>1673</v>
      </c>
    </row>
    <row r="22" spans="1:9" ht="19.5" customHeight="1">
      <c r="A22" s="209" t="s">
        <v>109</v>
      </c>
      <c r="B22" s="147"/>
      <c r="C22" s="224"/>
      <c r="D22" s="224"/>
      <c r="E22" s="224"/>
      <c r="F22" s="224"/>
      <c r="G22" s="224"/>
      <c r="H22" s="224"/>
      <c r="I22" s="224"/>
    </row>
    <row r="23" spans="1:9" ht="19.5" customHeight="1">
      <c r="A23" s="63" t="s">
        <v>249</v>
      </c>
      <c r="B23" s="147">
        <v>6</v>
      </c>
      <c r="C23" s="224">
        <v>-56820</v>
      </c>
      <c r="D23" s="228"/>
      <c r="E23" s="228">
        <v>-16861</v>
      </c>
      <c r="F23" s="228"/>
      <c r="G23" s="226">
        <v>0</v>
      </c>
      <c r="H23" s="228"/>
      <c r="I23" s="222">
        <v>0</v>
      </c>
    </row>
    <row r="24" spans="1:9" ht="19.5" customHeight="1">
      <c r="A24" s="63" t="s">
        <v>225</v>
      </c>
      <c r="B24" s="147">
        <v>6</v>
      </c>
      <c r="C24" s="224">
        <v>0</v>
      </c>
      <c r="D24" s="228"/>
      <c r="E24" s="228">
        <v>0</v>
      </c>
      <c r="F24" s="228"/>
      <c r="G24" s="226">
        <v>-5875</v>
      </c>
      <c r="H24" s="228"/>
      <c r="I24" s="222">
        <v>0</v>
      </c>
    </row>
    <row r="25" spans="1:9" s="143" customFormat="1" ht="19.5" customHeight="1">
      <c r="A25" s="209" t="s">
        <v>238</v>
      </c>
      <c r="B25" s="229"/>
      <c r="C25" s="224">
        <v>13108</v>
      </c>
      <c r="D25" s="228"/>
      <c r="E25" s="224">
        <v>-21</v>
      </c>
      <c r="F25" s="228"/>
      <c r="G25" s="226">
        <v>0</v>
      </c>
      <c r="H25" s="228"/>
      <c r="I25" s="222">
        <v>-21</v>
      </c>
    </row>
    <row r="26" spans="1:9" s="143" customFormat="1" ht="19.5" customHeight="1">
      <c r="A26" s="209" t="s">
        <v>187</v>
      </c>
      <c r="B26" s="229"/>
      <c r="C26" s="222">
        <v>84</v>
      </c>
      <c r="D26" s="228"/>
      <c r="E26" s="222">
        <v>-124</v>
      </c>
      <c r="F26" s="228"/>
      <c r="G26" s="226">
        <v>84</v>
      </c>
      <c r="H26" s="228"/>
      <c r="I26" s="222">
        <v>-124</v>
      </c>
    </row>
    <row r="27" spans="1:9" s="143" customFormat="1" ht="19.5" hidden="1" customHeight="1">
      <c r="A27" s="209" t="s">
        <v>188</v>
      </c>
      <c r="B27" s="229"/>
      <c r="C27" s="222"/>
      <c r="D27" s="228"/>
      <c r="E27" s="222">
        <v>0</v>
      </c>
      <c r="F27" s="228"/>
      <c r="G27" s="226"/>
      <c r="H27" s="228"/>
      <c r="I27" s="222">
        <v>0</v>
      </c>
    </row>
    <row r="28" spans="1:9" s="143" customFormat="1" ht="19.5" hidden="1" customHeight="1">
      <c r="A28" s="209" t="s">
        <v>224</v>
      </c>
      <c r="B28" s="229">
        <v>2</v>
      </c>
      <c r="C28" s="222">
        <v>0</v>
      </c>
      <c r="D28" s="228"/>
      <c r="E28" s="222">
        <v>0</v>
      </c>
      <c r="F28" s="228"/>
      <c r="G28" s="226">
        <v>0</v>
      </c>
      <c r="H28" s="228"/>
      <c r="I28" s="222">
        <v>0</v>
      </c>
    </row>
    <row r="29" spans="1:9" s="143" customFormat="1" ht="19.5" customHeight="1">
      <c r="A29" s="209" t="s">
        <v>189</v>
      </c>
      <c r="B29" s="229">
        <v>6</v>
      </c>
      <c r="C29" s="222">
        <v>5721</v>
      </c>
      <c r="D29" s="228"/>
      <c r="E29" s="222">
        <v>0</v>
      </c>
      <c r="F29" s="224"/>
      <c r="G29" s="226">
        <v>0</v>
      </c>
      <c r="H29" s="224"/>
      <c r="I29" s="222">
        <v>0</v>
      </c>
    </row>
    <row r="30" spans="1:9" s="143" customFormat="1" ht="19.5" hidden="1" customHeight="1">
      <c r="A30" s="209" t="s">
        <v>190</v>
      </c>
      <c r="B30" s="229"/>
      <c r="C30" s="222"/>
      <c r="D30" s="228"/>
      <c r="E30" s="222">
        <v>0</v>
      </c>
      <c r="F30" s="224"/>
      <c r="G30" s="226"/>
      <c r="H30" s="224"/>
      <c r="I30" s="222">
        <v>0</v>
      </c>
    </row>
    <row r="31" spans="1:9" ht="19.5" customHeight="1">
      <c r="A31" s="209" t="s">
        <v>191</v>
      </c>
      <c r="B31" s="147"/>
      <c r="C31" s="226">
        <v>-81735</v>
      </c>
      <c r="D31" s="224"/>
      <c r="E31" s="222">
        <v>-298</v>
      </c>
      <c r="F31" s="228"/>
      <c r="G31" s="224">
        <v>-39474</v>
      </c>
      <c r="H31" s="224"/>
      <c r="I31" s="222">
        <v>-61408</v>
      </c>
    </row>
    <row r="32" spans="1:9" ht="19.5" customHeight="1">
      <c r="A32" s="230" t="s">
        <v>192</v>
      </c>
      <c r="B32" s="147"/>
      <c r="C32" s="226">
        <v>-41893</v>
      </c>
      <c r="D32" s="226"/>
      <c r="E32" s="226">
        <v>-29746</v>
      </c>
      <c r="F32" s="228"/>
      <c r="G32" s="226">
        <v>-30434</v>
      </c>
      <c r="H32" s="226"/>
      <c r="I32" s="224">
        <v>-29746</v>
      </c>
    </row>
    <row r="33" spans="1:9" ht="19.5" customHeight="1">
      <c r="A33" s="231"/>
      <c r="B33" s="147"/>
      <c r="C33" s="232">
        <f>SUM(C11:C32)</f>
        <v>-42103</v>
      </c>
      <c r="D33" s="256"/>
      <c r="E33" s="257">
        <f>SUM(E11:E32)</f>
        <v>31625</v>
      </c>
      <c r="F33" s="256"/>
      <c r="G33" s="232">
        <f>SUM(G11:G32)</f>
        <v>-40450</v>
      </c>
      <c r="H33" s="256"/>
      <c r="I33" s="257">
        <f>SUM(I11:I32)</f>
        <v>-20980</v>
      </c>
    </row>
    <row r="34" spans="1:9" ht="19.5" customHeight="1">
      <c r="A34" s="145" t="s">
        <v>193</v>
      </c>
      <c r="B34" s="147"/>
      <c r="C34" s="258"/>
      <c r="D34" s="259"/>
      <c r="E34" s="259"/>
      <c r="F34" s="259"/>
      <c r="G34" s="260"/>
      <c r="H34" s="259"/>
      <c r="I34" s="260"/>
    </row>
    <row r="35" spans="1:9" ht="19.5" customHeight="1">
      <c r="A35" s="209" t="s">
        <v>14</v>
      </c>
      <c r="B35" s="147"/>
      <c r="C35" s="222">
        <v>0</v>
      </c>
      <c r="D35" s="228"/>
      <c r="E35" s="224">
        <v>-145</v>
      </c>
      <c r="F35" s="228"/>
      <c r="G35" s="228">
        <v>525</v>
      </c>
      <c r="H35" s="228"/>
      <c r="I35" s="228">
        <v>-145</v>
      </c>
    </row>
    <row r="36" spans="1:9" ht="19.5" customHeight="1">
      <c r="A36" s="209" t="s">
        <v>15</v>
      </c>
      <c r="B36" s="147"/>
      <c r="C36" s="228">
        <v>22753</v>
      </c>
      <c r="D36" s="228"/>
      <c r="E36" s="222">
        <v>0</v>
      </c>
      <c r="F36" s="228"/>
      <c r="G36" s="222">
        <v>-25759</v>
      </c>
      <c r="H36" s="228"/>
      <c r="I36" s="222">
        <v>0</v>
      </c>
    </row>
    <row r="37" spans="1:9" ht="19.5" customHeight="1">
      <c r="A37" s="209" t="s">
        <v>16</v>
      </c>
      <c r="B37" s="147"/>
      <c r="C37" s="228">
        <v>37188</v>
      </c>
      <c r="D37" s="228"/>
      <c r="E37" s="222">
        <v>0</v>
      </c>
      <c r="F37" s="228"/>
      <c r="G37" s="233">
        <v>0</v>
      </c>
      <c r="H37" s="228"/>
      <c r="I37" s="222">
        <v>0</v>
      </c>
    </row>
    <row r="38" spans="1:9" ht="19.5" customHeight="1">
      <c r="A38" s="209" t="s">
        <v>31</v>
      </c>
      <c r="B38" s="147"/>
      <c r="C38" s="228">
        <v>1589</v>
      </c>
      <c r="D38" s="228"/>
      <c r="E38" s="222">
        <v>0</v>
      </c>
      <c r="F38" s="228"/>
      <c r="G38" s="233">
        <v>0</v>
      </c>
      <c r="H38" s="228"/>
      <c r="I38" s="222">
        <v>0</v>
      </c>
    </row>
    <row r="39" spans="1:9" ht="19.5" customHeight="1">
      <c r="A39" s="209" t="s">
        <v>18</v>
      </c>
      <c r="B39" s="147"/>
      <c r="C39" s="228">
        <v>-208660</v>
      </c>
      <c r="D39" s="228"/>
      <c r="E39" s="224">
        <v>-504610</v>
      </c>
      <c r="F39" s="228"/>
      <c r="G39" s="233">
        <v>-602000</v>
      </c>
      <c r="H39" s="228"/>
      <c r="I39" s="224">
        <v>-504610</v>
      </c>
    </row>
    <row r="40" spans="1:9" ht="20.55" hidden="1" customHeight="1">
      <c r="A40" s="209" t="s">
        <v>18</v>
      </c>
      <c r="B40" s="147"/>
      <c r="C40" s="228"/>
      <c r="D40" s="228"/>
      <c r="E40" s="222">
        <v>0</v>
      </c>
      <c r="F40" s="228"/>
      <c r="G40" s="228">
        <v>0</v>
      </c>
      <c r="H40" s="228"/>
      <c r="I40" s="222">
        <v>0</v>
      </c>
    </row>
    <row r="41" spans="1:9" ht="19.5" customHeight="1">
      <c r="A41" s="209" t="s">
        <v>194</v>
      </c>
      <c r="B41" s="147"/>
      <c r="C41" s="228">
        <v>0</v>
      </c>
      <c r="D41" s="228"/>
      <c r="E41" s="224">
        <v>-20200</v>
      </c>
      <c r="F41" s="228"/>
      <c r="G41" s="233">
        <v>0</v>
      </c>
      <c r="H41" s="228"/>
      <c r="I41" s="224">
        <v>-20200</v>
      </c>
    </row>
    <row r="42" spans="1:9" ht="19.5" customHeight="1">
      <c r="A42" s="209" t="s">
        <v>20</v>
      </c>
      <c r="B42" s="147"/>
      <c r="C42" s="228">
        <v>171602</v>
      </c>
      <c r="D42" s="228"/>
      <c r="E42" s="222">
        <v>0</v>
      </c>
      <c r="F42" s="228"/>
      <c r="G42" s="233">
        <v>0</v>
      </c>
      <c r="H42" s="228"/>
      <c r="I42" s="222">
        <v>0</v>
      </c>
    </row>
    <row r="43" spans="1:9" ht="19.5" customHeight="1">
      <c r="A43" s="183" t="s">
        <v>32</v>
      </c>
      <c r="B43" s="147"/>
      <c r="C43" s="228">
        <v>4696</v>
      </c>
      <c r="D43" s="228"/>
      <c r="E43" s="222">
        <v>0</v>
      </c>
      <c r="F43" s="228"/>
      <c r="G43" s="233">
        <v>0</v>
      </c>
      <c r="H43" s="228"/>
      <c r="I43" s="222">
        <v>0</v>
      </c>
    </row>
    <row r="44" spans="1:9" ht="19.5" customHeight="1">
      <c r="A44" s="209" t="s">
        <v>21</v>
      </c>
      <c r="B44" s="147"/>
      <c r="C44" s="228">
        <v>-1166</v>
      </c>
      <c r="D44" s="228"/>
      <c r="E44" s="222">
        <v>0</v>
      </c>
      <c r="F44" s="228"/>
      <c r="G44" s="233">
        <v>0</v>
      </c>
      <c r="H44" s="228"/>
      <c r="I44" s="222">
        <v>0</v>
      </c>
    </row>
    <row r="45" spans="1:9" ht="19.5" customHeight="1">
      <c r="A45" s="209" t="s">
        <v>195</v>
      </c>
      <c r="B45" s="147"/>
      <c r="C45" s="228">
        <v>452000</v>
      </c>
      <c r="D45" s="228"/>
      <c r="E45" s="222">
        <v>328572</v>
      </c>
      <c r="F45" s="228"/>
      <c r="G45" s="233">
        <v>485176</v>
      </c>
      <c r="H45" s="228"/>
      <c r="I45" s="222">
        <v>322500</v>
      </c>
    </row>
    <row r="46" spans="1:9" ht="19.5" hidden="1" customHeight="1">
      <c r="A46" s="209" t="s">
        <v>22</v>
      </c>
      <c r="B46" s="147"/>
      <c r="C46" s="228"/>
      <c r="D46" s="228"/>
      <c r="E46" s="222">
        <v>0</v>
      </c>
      <c r="F46" s="224"/>
      <c r="G46" s="228"/>
      <c r="H46" s="224"/>
      <c r="I46" s="222">
        <v>0</v>
      </c>
    </row>
    <row r="47" spans="1:9" ht="19.5" customHeight="1">
      <c r="A47" s="209" t="s">
        <v>24</v>
      </c>
      <c r="B47" s="147"/>
      <c r="C47" s="228">
        <v>-25805</v>
      </c>
      <c r="D47" s="228"/>
      <c r="E47" s="228">
        <v>-129</v>
      </c>
      <c r="F47" s="228"/>
      <c r="G47" s="228">
        <v>-1092</v>
      </c>
      <c r="H47" s="228"/>
      <c r="I47" s="228">
        <v>-891</v>
      </c>
    </row>
    <row r="48" spans="1:9" ht="19.5" customHeight="1">
      <c r="A48" s="209" t="s">
        <v>196</v>
      </c>
      <c r="B48" s="147"/>
      <c r="C48" s="222">
        <v>-140837</v>
      </c>
      <c r="D48" s="228"/>
      <c r="E48" s="234">
        <v>1</v>
      </c>
      <c r="F48" s="228"/>
      <c r="G48" s="228">
        <v>-10</v>
      </c>
      <c r="H48" s="228"/>
      <c r="I48" s="228">
        <v>1</v>
      </c>
    </row>
    <row r="49" spans="1:9" ht="19.5" customHeight="1">
      <c r="A49" s="209" t="s">
        <v>45</v>
      </c>
      <c r="B49" s="147"/>
      <c r="C49" s="222">
        <v>-438752</v>
      </c>
      <c r="D49" s="228"/>
      <c r="E49" s="222">
        <v>0</v>
      </c>
      <c r="F49" s="228"/>
      <c r="G49" s="233">
        <v>0</v>
      </c>
      <c r="H49" s="228"/>
      <c r="I49" s="222">
        <v>0</v>
      </c>
    </row>
    <row r="50" spans="1:9" ht="19.5" customHeight="1">
      <c r="A50" s="209" t="s">
        <v>197</v>
      </c>
      <c r="B50" s="147"/>
      <c r="C50" s="222">
        <v>-6568</v>
      </c>
      <c r="D50" s="228"/>
      <c r="E50" s="222">
        <v>0</v>
      </c>
      <c r="F50" s="227"/>
      <c r="G50" s="233">
        <v>0</v>
      </c>
      <c r="H50" s="228"/>
      <c r="I50" s="222">
        <v>0</v>
      </c>
    </row>
    <row r="51" spans="1:9" ht="19.5" customHeight="1">
      <c r="A51" s="209" t="s">
        <v>255</v>
      </c>
      <c r="B51" s="147"/>
      <c r="C51" s="222">
        <v>-97</v>
      </c>
      <c r="D51" s="228"/>
      <c r="E51" s="222">
        <v>0</v>
      </c>
      <c r="F51" s="227"/>
      <c r="G51" s="233">
        <v>0</v>
      </c>
      <c r="H51" s="228"/>
      <c r="I51" s="222">
        <v>0</v>
      </c>
    </row>
    <row r="52" spans="1:9" ht="19.5" customHeight="1">
      <c r="A52" s="209" t="s">
        <v>64</v>
      </c>
      <c r="B52" s="147"/>
      <c r="C52" s="222">
        <v>-7113</v>
      </c>
      <c r="D52" s="228"/>
      <c r="E52" s="222">
        <v>0</v>
      </c>
      <c r="F52" s="227"/>
      <c r="G52" s="222">
        <v>-5818</v>
      </c>
      <c r="H52" s="228"/>
      <c r="I52" s="222">
        <v>0</v>
      </c>
    </row>
    <row r="53" spans="1:9" ht="19.5" customHeight="1">
      <c r="A53" s="209" t="s">
        <v>57</v>
      </c>
      <c r="B53" s="147"/>
      <c r="C53" s="222">
        <v>214415</v>
      </c>
      <c r="D53" s="228"/>
      <c r="E53" s="234">
        <v>-3716</v>
      </c>
      <c r="F53" s="228"/>
      <c r="G53" s="228">
        <v>-3596</v>
      </c>
      <c r="H53" s="228"/>
      <c r="I53" s="228">
        <v>-2902</v>
      </c>
    </row>
    <row r="54" spans="1:9" ht="19.5" customHeight="1">
      <c r="A54" s="209" t="s">
        <v>65</v>
      </c>
      <c r="B54" s="147"/>
      <c r="C54" s="235">
        <v>25015</v>
      </c>
      <c r="D54" s="228"/>
      <c r="E54" s="222">
        <v>0</v>
      </c>
      <c r="F54" s="228"/>
      <c r="G54" s="236">
        <v>0</v>
      </c>
      <c r="H54" s="228"/>
      <c r="I54" s="222">
        <v>0</v>
      </c>
    </row>
    <row r="55" spans="1:9" ht="19.5" customHeight="1">
      <c r="A55" s="209" t="s">
        <v>250</v>
      </c>
      <c r="B55" s="147"/>
      <c r="C55" s="222">
        <f>SUM(C33:C54)</f>
        <v>58157</v>
      </c>
      <c r="D55" s="228"/>
      <c r="E55" s="237">
        <f>SUM(E33:E54)</f>
        <v>-168602</v>
      </c>
      <c r="F55" s="228"/>
      <c r="G55" s="222">
        <f>SUM(G33:G54)</f>
        <v>-193024</v>
      </c>
      <c r="H55" s="228"/>
      <c r="I55" s="237">
        <f>SUM(I33:I54)</f>
        <v>-227227</v>
      </c>
    </row>
    <row r="56" spans="1:9" ht="19.5" customHeight="1">
      <c r="A56" s="63" t="s">
        <v>198</v>
      </c>
      <c r="B56" s="147"/>
      <c r="C56" s="228">
        <v>5904</v>
      </c>
      <c r="D56" s="228"/>
      <c r="E56" s="228">
        <v>22391</v>
      </c>
      <c r="F56" s="228"/>
      <c r="G56" s="228">
        <v>9963</v>
      </c>
      <c r="H56" s="228"/>
      <c r="I56" s="228">
        <v>22383</v>
      </c>
    </row>
    <row r="57" spans="1:9" ht="19.5" customHeight="1">
      <c r="A57" s="63" t="s">
        <v>199</v>
      </c>
      <c r="B57" s="147"/>
      <c r="C57" s="228">
        <v>-406297</v>
      </c>
      <c r="D57" s="228"/>
      <c r="E57" s="228">
        <v>-30023</v>
      </c>
      <c r="F57" s="228"/>
      <c r="G57" s="228">
        <v>-37141</v>
      </c>
      <c r="H57" s="228"/>
      <c r="I57" s="228">
        <v>-30023</v>
      </c>
    </row>
    <row r="58" spans="1:9" ht="19.5" hidden="1" customHeight="1">
      <c r="A58" s="63" t="s">
        <v>200</v>
      </c>
      <c r="B58" s="147"/>
      <c r="C58" s="228">
        <v>0</v>
      </c>
      <c r="D58" s="228"/>
      <c r="E58" s="228">
        <v>0</v>
      </c>
      <c r="F58" s="228"/>
      <c r="G58" s="228">
        <v>0</v>
      </c>
      <c r="H58" s="228"/>
      <c r="I58" s="228">
        <v>0</v>
      </c>
    </row>
    <row r="59" spans="1:9" ht="19.5" customHeight="1">
      <c r="A59" s="63" t="s">
        <v>201</v>
      </c>
      <c r="B59" s="147"/>
      <c r="C59" s="228">
        <v>-46425</v>
      </c>
      <c r="D59" s="228"/>
      <c r="E59" s="228">
        <v>-288</v>
      </c>
      <c r="F59" s="228"/>
      <c r="G59" s="228">
        <v>-213</v>
      </c>
      <c r="H59" s="228"/>
      <c r="I59" s="228">
        <v>-288</v>
      </c>
    </row>
    <row r="60" spans="1:9" ht="19.5" customHeight="1">
      <c r="A60" s="212" t="s">
        <v>251</v>
      </c>
      <c r="B60" s="147"/>
      <c r="C60" s="175">
        <f>SUM(C55:C59)</f>
        <v>-388661</v>
      </c>
      <c r="D60" s="261"/>
      <c r="E60" s="238">
        <f>SUM(E55:E59)</f>
        <v>-176522</v>
      </c>
      <c r="F60" s="261"/>
      <c r="G60" s="175">
        <f>SUM(G55:G59)</f>
        <v>-220415</v>
      </c>
      <c r="H60" s="261"/>
      <c r="I60" s="238">
        <f>SUM(I55:I59)</f>
        <v>-235155</v>
      </c>
    </row>
    <row r="61" spans="1:9" ht="19.5" customHeight="1">
      <c r="A61" s="63"/>
      <c r="B61" s="147"/>
      <c r="C61" s="262"/>
      <c r="D61" s="262"/>
      <c r="E61" s="262"/>
      <c r="F61" s="262"/>
      <c r="G61" s="262"/>
      <c r="H61" s="262"/>
      <c r="I61" s="262"/>
    </row>
    <row r="62" spans="1:9" ht="19.5" customHeight="1">
      <c r="A62" s="239" t="s">
        <v>10</v>
      </c>
      <c r="B62" s="239"/>
      <c r="C62" s="263"/>
      <c r="D62" s="263"/>
      <c r="E62" s="263"/>
      <c r="F62" s="263"/>
      <c r="G62" s="263"/>
      <c r="H62" s="263"/>
      <c r="I62" s="263"/>
    </row>
    <row r="63" spans="1:9" s="148" customFormat="1" ht="19.5" customHeight="1">
      <c r="A63" s="210" t="s">
        <v>0</v>
      </c>
      <c r="B63" s="240"/>
      <c r="C63" s="264"/>
      <c r="D63" s="264"/>
      <c r="E63" s="264"/>
      <c r="F63" s="264"/>
      <c r="G63" s="264"/>
      <c r="H63" s="264"/>
      <c r="I63" s="264"/>
    </row>
    <row r="64" spans="1:9" ht="19.5" customHeight="1">
      <c r="A64" s="194" t="s">
        <v>182</v>
      </c>
      <c r="B64" s="239"/>
      <c r="C64" s="263"/>
      <c r="D64" s="263"/>
      <c r="E64" s="263"/>
      <c r="F64" s="263"/>
      <c r="G64" s="263"/>
      <c r="H64" s="263"/>
      <c r="I64" s="263"/>
    </row>
    <row r="65" spans="1:9" ht="19.5" customHeight="1">
      <c r="A65" s="239"/>
      <c r="B65" s="239"/>
      <c r="C65" s="263"/>
      <c r="D65" s="263"/>
      <c r="E65" s="263"/>
      <c r="F65" s="263"/>
      <c r="G65" s="263"/>
      <c r="H65" s="263"/>
      <c r="I65" s="263"/>
    </row>
    <row r="66" spans="1:9" ht="19.5" customHeight="1">
      <c r="A66" s="212" t="s">
        <v>10</v>
      </c>
      <c r="B66" s="213"/>
      <c r="C66" s="292" t="s">
        <v>2</v>
      </c>
      <c r="D66" s="292"/>
      <c r="E66" s="292"/>
      <c r="F66" s="265"/>
      <c r="G66" s="292" t="s">
        <v>3</v>
      </c>
      <c r="H66" s="292"/>
      <c r="I66" s="292"/>
    </row>
    <row r="67" spans="1:9" ht="19.5" customHeight="1">
      <c r="A67" s="212"/>
      <c r="B67" s="147"/>
      <c r="C67" s="292" t="s">
        <v>4</v>
      </c>
      <c r="D67" s="292"/>
      <c r="E67" s="292"/>
      <c r="F67" s="265"/>
      <c r="G67" s="292" t="s">
        <v>4</v>
      </c>
      <c r="H67" s="292"/>
      <c r="I67" s="292"/>
    </row>
    <row r="68" spans="1:9" ht="19.5" customHeight="1">
      <c r="A68" s="212"/>
      <c r="B68" s="147"/>
      <c r="C68" s="299" t="s">
        <v>129</v>
      </c>
      <c r="D68" s="299"/>
      <c r="E68" s="299"/>
      <c r="F68" s="266"/>
      <c r="G68" s="299" t="s">
        <v>129</v>
      </c>
      <c r="H68" s="299"/>
      <c r="I68" s="299"/>
    </row>
    <row r="69" spans="1:9" ht="19.5" customHeight="1">
      <c r="A69" s="215"/>
      <c r="B69" s="147"/>
      <c r="C69" s="293" t="s">
        <v>5</v>
      </c>
      <c r="D69" s="294"/>
      <c r="E69" s="294"/>
      <c r="F69" s="266"/>
      <c r="G69" s="293" t="s">
        <v>5</v>
      </c>
      <c r="H69" s="294"/>
      <c r="I69" s="294"/>
    </row>
    <row r="70" spans="1:9" ht="19.5" customHeight="1">
      <c r="A70" s="212" t="s">
        <v>10</v>
      </c>
      <c r="B70" s="198" t="s">
        <v>7</v>
      </c>
      <c r="C70" s="267">
        <v>2024</v>
      </c>
      <c r="D70" s="268"/>
      <c r="E70" s="267">
        <v>2023</v>
      </c>
      <c r="F70" s="269"/>
      <c r="G70" s="267">
        <v>2024</v>
      </c>
      <c r="H70" s="268"/>
      <c r="I70" s="267">
        <v>2023</v>
      </c>
    </row>
    <row r="71" spans="1:9" ht="19.5" customHeight="1">
      <c r="A71" s="212"/>
      <c r="B71" s="198"/>
      <c r="C71" s="295" t="s">
        <v>11</v>
      </c>
      <c r="D71" s="295"/>
      <c r="E71" s="295"/>
      <c r="F71" s="295"/>
      <c r="G71" s="295"/>
      <c r="H71" s="295"/>
      <c r="I71" s="295"/>
    </row>
    <row r="72" spans="1:9" ht="19.8" customHeight="1">
      <c r="A72" s="218" t="s">
        <v>202</v>
      </c>
      <c r="B72" s="241"/>
      <c r="C72" s="260"/>
      <c r="D72" s="260"/>
      <c r="E72" s="260"/>
      <c r="F72" s="260"/>
      <c r="G72" s="242"/>
      <c r="H72" s="260"/>
      <c r="I72" s="242"/>
    </row>
    <row r="73" spans="1:9" ht="19.5" customHeight="1">
      <c r="A73" s="209" t="s">
        <v>203</v>
      </c>
      <c r="B73" s="147"/>
      <c r="C73" s="222">
        <v>300307</v>
      </c>
      <c r="D73" s="228"/>
      <c r="E73" s="228">
        <v>0</v>
      </c>
      <c r="F73" s="228"/>
      <c r="G73" s="228">
        <v>0</v>
      </c>
      <c r="H73" s="228"/>
      <c r="I73" s="228">
        <v>0</v>
      </c>
    </row>
    <row r="74" spans="1:9" ht="19.5" customHeight="1">
      <c r="A74" s="209" t="s">
        <v>204</v>
      </c>
      <c r="B74" s="147"/>
      <c r="C74" s="222">
        <v>-860083</v>
      </c>
      <c r="D74" s="228"/>
      <c r="E74" s="222">
        <v>0</v>
      </c>
      <c r="F74" s="228"/>
      <c r="G74" s="228">
        <v>0</v>
      </c>
      <c r="H74" s="228"/>
      <c r="I74" s="228">
        <v>0</v>
      </c>
    </row>
    <row r="75" spans="1:9" s="143" customFormat="1" ht="19.5" customHeight="1">
      <c r="A75" s="209" t="s">
        <v>205</v>
      </c>
      <c r="B75" s="229"/>
      <c r="C75" s="222">
        <v>-1939</v>
      </c>
      <c r="D75" s="228"/>
      <c r="E75" s="228">
        <v>0</v>
      </c>
      <c r="F75" s="228"/>
      <c r="G75" s="228">
        <v>0</v>
      </c>
      <c r="H75" s="228"/>
      <c r="I75" s="228">
        <v>0</v>
      </c>
    </row>
    <row r="76" spans="1:9" s="143" customFormat="1" ht="19.5" customHeight="1">
      <c r="A76" s="59" t="s">
        <v>256</v>
      </c>
      <c r="B76" s="229"/>
      <c r="C76" s="222">
        <v>2333</v>
      </c>
      <c r="D76" s="228"/>
      <c r="E76" s="228">
        <v>0</v>
      </c>
      <c r="F76" s="228"/>
      <c r="G76" s="228">
        <v>0</v>
      </c>
      <c r="H76" s="228"/>
      <c r="I76" s="228">
        <v>0</v>
      </c>
    </row>
    <row r="77" spans="1:9" s="143" customFormat="1" ht="19.5" customHeight="1">
      <c r="A77" s="209" t="s">
        <v>226</v>
      </c>
      <c r="B77" s="229"/>
      <c r="C77" s="222">
        <v>0</v>
      </c>
      <c r="D77" s="228"/>
      <c r="E77" s="228">
        <v>0</v>
      </c>
      <c r="F77" s="228"/>
      <c r="G77" s="228">
        <v>270291</v>
      </c>
      <c r="H77" s="228"/>
      <c r="I77" s="228">
        <v>0</v>
      </c>
    </row>
    <row r="78" spans="1:9" ht="19.5" customHeight="1">
      <c r="A78" s="209" t="s">
        <v>206</v>
      </c>
      <c r="B78" s="147"/>
      <c r="C78" s="228">
        <v>0</v>
      </c>
      <c r="D78" s="228"/>
      <c r="E78" s="222">
        <v>-242033</v>
      </c>
      <c r="F78" s="228"/>
      <c r="G78" s="228">
        <v>0</v>
      </c>
      <c r="H78" s="228"/>
      <c r="I78" s="222">
        <v>-242033</v>
      </c>
    </row>
    <row r="79" spans="1:9" s="143" customFormat="1" ht="19.5" customHeight="1">
      <c r="A79" s="209" t="s">
        <v>207</v>
      </c>
      <c r="B79" s="243"/>
      <c r="C79" s="222">
        <v>-401917</v>
      </c>
      <c r="D79" s="228"/>
      <c r="E79" s="222">
        <v>0</v>
      </c>
      <c r="F79" s="228"/>
      <c r="G79" s="228">
        <v>0</v>
      </c>
      <c r="H79" s="228"/>
      <c r="I79" s="222">
        <v>0</v>
      </c>
    </row>
    <row r="80" spans="1:9" s="143" customFormat="1" ht="19.5" customHeight="1">
      <c r="A80" s="209" t="s">
        <v>208</v>
      </c>
      <c r="B80" s="243"/>
      <c r="C80" s="228">
        <v>996</v>
      </c>
      <c r="D80" s="228"/>
      <c r="E80" s="228">
        <v>21</v>
      </c>
      <c r="F80" s="228"/>
      <c r="G80" s="228">
        <v>0</v>
      </c>
      <c r="H80" s="228"/>
      <c r="I80" s="228">
        <v>21</v>
      </c>
    </row>
    <row r="81" spans="1:9" ht="19.5" customHeight="1">
      <c r="A81" s="209" t="s">
        <v>209</v>
      </c>
      <c r="B81" s="147"/>
      <c r="C81" s="228">
        <v>-34300</v>
      </c>
      <c r="D81" s="228"/>
      <c r="E81" s="228">
        <v>-1576</v>
      </c>
      <c r="F81" s="228"/>
      <c r="G81" s="228">
        <v>-2213</v>
      </c>
      <c r="H81" s="228"/>
      <c r="I81" s="228">
        <v>-1576</v>
      </c>
    </row>
    <row r="82" spans="1:9" ht="19.5" customHeight="1">
      <c r="A82" s="209" t="s">
        <v>210</v>
      </c>
      <c r="B82" s="147"/>
      <c r="C82" s="244">
        <v>81735</v>
      </c>
      <c r="D82" s="228"/>
      <c r="E82" s="244">
        <v>61494</v>
      </c>
      <c r="F82" s="228"/>
      <c r="G82" s="244">
        <v>39474</v>
      </c>
      <c r="H82" s="228"/>
      <c r="I82" s="244">
        <v>61408</v>
      </c>
    </row>
    <row r="83" spans="1:9" ht="19.5" customHeight="1">
      <c r="A83" s="212" t="s">
        <v>263</v>
      </c>
      <c r="B83" s="147"/>
      <c r="C83" s="175">
        <f>SUM(C73:C82)</f>
        <v>-912868</v>
      </c>
      <c r="D83" s="245"/>
      <c r="E83" s="175">
        <f>SUM(E73:E82)</f>
        <v>-182094</v>
      </c>
      <c r="F83" s="245"/>
      <c r="G83" s="175">
        <f>SUM(G73:G82)</f>
        <v>307552</v>
      </c>
      <c r="H83" s="245"/>
      <c r="I83" s="175">
        <f>SUM(I73:I82)</f>
        <v>-182180</v>
      </c>
    </row>
    <row r="84" spans="1:9" ht="19.5" customHeight="1">
      <c r="A84" s="209"/>
      <c r="B84" s="147"/>
      <c r="C84" s="256"/>
      <c r="D84" s="256"/>
      <c r="E84" s="256"/>
      <c r="F84" s="256"/>
      <c r="G84" s="256"/>
      <c r="H84" s="256"/>
      <c r="I84" s="256"/>
    </row>
    <row r="85" spans="1:9" ht="19.5" customHeight="1">
      <c r="A85" s="218" t="s">
        <v>211</v>
      </c>
      <c r="B85" s="241"/>
      <c r="C85" s="256"/>
      <c r="D85" s="256"/>
      <c r="E85" s="256"/>
      <c r="F85" s="256"/>
      <c r="G85" s="256"/>
      <c r="H85" s="256"/>
      <c r="I85" s="256"/>
    </row>
    <row r="86" spans="1:9" s="54" customFormat="1" ht="18.75" customHeight="1">
      <c r="A86" s="183" t="s">
        <v>212</v>
      </c>
      <c r="B86" s="198"/>
      <c r="C86" s="184">
        <v>0</v>
      </c>
      <c r="D86" s="184"/>
      <c r="E86" s="184">
        <v>0</v>
      </c>
      <c r="F86" s="184"/>
      <c r="G86" s="184">
        <v>0</v>
      </c>
      <c r="H86" s="184"/>
      <c r="I86" s="184">
        <v>0</v>
      </c>
    </row>
    <row r="87" spans="1:9" ht="19.5" customHeight="1">
      <c r="A87" s="230" t="s">
        <v>213</v>
      </c>
      <c r="B87" s="241"/>
      <c r="C87" s="228">
        <v>6429</v>
      </c>
      <c r="D87" s="228"/>
      <c r="E87" s="184">
        <v>0</v>
      </c>
      <c r="F87" s="228"/>
      <c r="G87" s="228">
        <v>0</v>
      </c>
      <c r="H87" s="228"/>
      <c r="I87" s="184">
        <v>0</v>
      </c>
    </row>
    <row r="88" spans="1:9" ht="19.5" customHeight="1">
      <c r="A88" s="230" t="s">
        <v>215</v>
      </c>
      <c r="B88" s="241"/>
      <c r="C88" s="228">
        <v>843008</v>
      </c>
      <c r="D88" s="228"/>
      <c r="E88" s="222">
        <v>350043</v>
      </c>
      <c r="F88" s="228"/>
      <c r="G88" s="228">
        <v>36893</v>
      </c>
      <c r="H88" s="228"/>
      <c r="I88" s="222">
        <v>350043</v>
      </c>
    </row>
    <row r="89" spans="1:9" ht="19.5" customHeight="1">
      <c r="A89" s="230" t="s">
        <v>214</v>
      </c>
      <c r="B89" s="147"/>
      <c r="C89" s="228">
        <v>-573893</v>
      </c>
      <c r="D89" s="228"/>
      <c r="E89" s="222">
        <v>-23375</v>
      </c>
      <c r="F89" s="228"/>
      <c r="G89" s="228">
        <v>-328895</v>
      </c>
      <c r="H89" s="228"/>
      <c r="I89" s="222">
        <v>-23375</v>
      </c>
    </row>
    <row r="90" spans="1:9" ht="19.5" customHeight="1">
      <c r="A90" s="230" t="s">
        <v>217</v>
      </c>
      <c r="B90" s="147"/>
      <c r="C90" s="184">
        <v>0</v>
      </c>
      <c r="D90" s="228"/>
      <c r="E90" s="184">
        <v>0</v>
      </c>
      <c r="F90" s="228"/>
      <c r="G90" s="222">
        <v>0</v>
      </c>
      <c r="H90" s="228"/>
      <c r="I90" s="184">
        <v>0</v>
      </c>
    </row>
    <row r="91" spans="1:9" ht="19.5" customHeight="1">
      <c r="A91" s="230" t="s">
        <v>243</v>
      </c>
      <c r="B91" s="147"/>
      <c r="C91" s="222">
        <v>50000</v>
      </c>
      <c r="D91" s="228"/>
      <c r="E91" s="184">
        <v>0</v>
      </c>
      <c r="F91" s="228"/>
      <c r="G91" s="222">
        <v>0</v>
      </c>
      <c r="H91" s="228"/>
      <c r="I91" s="222">
        <v>55158</v>
      </c>
    </row>
    <row r="92" spans="1:9" ht="19.5" customHeight="1">
      <c r="A92" s="230" t="s">
        <v>216</v>
      </c>
      <c r="B92" s="147"/>
      <c r="C92" s="222">
        <v>0</v>
      </c>
      <c r="D92" s="228"/>
      <c r="E92" s="184">
        <v>0</v>
      </c>
      <c r="F92" s="228"/>
      <c r="G92" s="228">
        <v>-12595</v>
      </c>
      <c r="H92" s="228"/>
      <c r="I92" s="184">
        <v>0</v>
      </c>
    </row>
    <row r="93" spans="1:9" ht="19.5" customHeight="1">
      <c r="A93" s="59" t="s">
        <v>257</v>
      </c>
      <c r="B93" s="147"/>
      <c r="C93" s="222">
        <v>788099</v>
      </c>
      <c r="D93" s="228"/>
      <c r="E93" s="228">
        <v>0</v>
      </c>
      <c r="F93" s="228"/>
      <c r="G93" s="228">
        <v>0</v>
      </c>
      <c r="H93" s="228"/>
      <c r="I93" s="228">
        <v>0</v>
      </c>
    </row>
    <row r="94" spans="1:9" ht="19.5" customHeight="1">
      <c r="A94" s="59" t="s">
        <v>258</v>
      </c>
      <c r="B94" s="147"/>
      <c r="C94" s="222">
        <v>-403151</v>
      </c>
      <c r="D94" s="228"/>
      <c r="E94" s="228">
        <v>0</v>
      </c>
      <c r="F94" s="228"/>
      <c r="G94" s="228">
        <v>0</v>
      </c>
      <c r="H94" s="228"/>
      <c r="I94" s="228">
        <v>0</v>
      </c>
    </row>
    <row r="95" spans="1:9" ht="19.5" customHeight="1">
      <c r="A95" s="209" t="s">
        <v>218</v>
      </c>
      <c r="B95" s="147"/>
      <c r="C95" s="228">
        <v>899200</v>
      </c>
      <c r="D95" s="228"/>
      <c r="E95" s="184">
        <v>0</v>
      </c>
      <c r="F95" s="228"/>
      <c r="G95" s="228">
        <v>0</v>
      </c>
      <c r="H95" s="228"/>
      <c r="I95" s="184">
        <v>0</v>
      </c>
    </row>
    <row r="96" spans="1:9" ht="19.5" customHeight="1">
      <c r="A96" s="230" t="s">
        <v>244</v>
      </c>
      <c r="B96" s="147"/>
      <c r="C96" s="228">
        <v>1320000</v>
      </c>
      <c r="D96" s="228"/>
      <c r="E96" s="222">
        <v>405000</v>
      </c>
      <c r="F96" s="228"/>
      <c r="G96" s="228">
        <v>670000</v>
      </c>
      <c r="H96" s="228"/>
      <c r="I96" s="222">
        <v>405000</v>
      </c>
    </row>
    <row r="97" spans="1:9" ht="19.5" customHeight="1">
      <c r="A97" s="230" t="s">
        <v>245</v>
      </c>
      <c r="B97" s="147"/>
      <c r="C97" s="228">
        <v>-1130000</v>
      </c>
      <c r="D97" s="228"/>
      <c r="E97" s="222">
        <v>0</v>
      </c>
      <c r="F97" s="228"/>
      <c r="G97" s="228">
        <v>-450000</v>
      </c>
      <c r="H97" s="228"/>
      <c r="I97" s="222">
        <v>0</v>
      </c>
    </row>
    <row r="98" spans="1:9" ht="19.5" customHeight="1">
      <c r="A98" s="209" t="s">
        <v>219</v>
      </c>
      <c r="B98" s="147"/>
      <c r="C98" s="228">
        <v>-636400</v>
      </c>
      <c r="D98" s="228"/>
      <c r="E98" s="222">
        <v>-300000</v>
      </c>
      <c r="F98" s="228"/>
      <c r="G98" s="228">
        <v>0</v>
      </c>
      <c r="H98" s="228"/>
      <c r="I98" s="222">
        <v>-300000</v>
      </c>
    </row>
    <row r="99" spans="1:9" ht="19.5" customHeight="1">
      <c r="A99" s="209" t="s">
        <v>220</v>
      </c>
      <c r="B99" s="147"/>
      <c r="C99" s="228">
        <v>-36937</v>
      </c>
      <c r="D99" s="228"/>
      <c r="E99" s="222">
        <v>-1665</v>
      </c>
      <c r="F99" s="228"/>
      <c r="G99" s="228">
        <v>-1898</v>
      </c>
      <c r="H99" s="228"/>
      <c r="I99" s="222">
        <v>-1665</v>
      </c>
    </row>
    <row r="100" spans="1:9" ht="19.350000000000001" customHeight="1">
      <c r="A100" s="213" t="s">
        <v>221</v>
      </c>
      <c r="B100" s="147">
        <v>12</v>
      </c>
      <c r="C100" s="228">
        <v>0</v>
      </c>
      <c r="D100" s="228"/>
      <c r="E100" s="228">
        <v>-69170</v>
      </c>
      <c r="F100" s="228"/>
      <c r="G100" s="228">
        <v>0</v>
      </c>
      <c r="H100" s="228"/>
      <c r="I100" s="228">
        <v>-69170</v>
      </c>
    </row>
    <row r="101" spans="1:9" ht="19.5" customHeight="1">
      <c r="A101" s="212" t="s">
        <v>264</v>
      </c>
      <c r="B101" s="147"/>
      <c r="C101" s="175">
        <f>SUM(C86:C100)</f>
        <v>1126355</v>
      </c>
      <c r="D101" s="245"/>
      <c r="E101" s="175">
        <f>SUM(E86:E100)</f>
        <v>360833</v>
      </c>
      <c r="F101" s="245"/>
      <c r="G101" s="175">
        <f>SUM(G86:G100)</f>
        <v>-86495</v>
      </c>
      <c r="H101" s="245"/>
      <c r="I101" s="175">
        <f>SUM(I86:I100)</f>
        <v>415991</v>
      </c>
    </row>
    <row r="102" spans="1:9" ht="19.5" customHeight="1">
      <c r="A102" s="212"/>
      <c r="B102" s="147"/>
      <c r="C102" s="246"/>
      <c r="D102" s="256"/>
      <c r="E102" s="246"/>
      <c r="F102" s="256"/>
      <c r="G102" s="246"/>
      <c r="H102" s="256"/>
      <c r="I102" s="246"/>
    </row>
    <row r="103" spans="1:9" ht="19.5" customHeight="1">
      <c r="A103" s="209" t="s">
        <v>265</v>
      </c>
      <c r="B103" s="147"/>
      <c r="C103" s="270"/>
      <c r="D103" s="256"/>
      <c r="E103" s="270"/>
      <c r="F103" s="256"/>
      <c r="G103" s="270"/>
      <c r="H103" s="256"/>
      <c r="I103" s="270"/>
    </row>
    <row r="104" spans="1:9" ht="19.5" customHeight="1">
      <c r="A104" s="63" t="s">
        <v>252</v>
      </c>
      <c r="B104" s="147"/>
      <c r="C104" s="247">
        <f>C60+C83+C101</f>
        <v>-175174</v>
      </c>
      <c r="D104" s="256"/>
      <c r="E104" s="246">
        <f>E60+E83+E101</f>
        <v>2217</v>
      </c>
      <c r="F104" s="256"/>
      <c r="G104" s="247">
        <f>G60+G83+G101</f>
        <v>642</v>
      </c>
      <c r="H104" s="256"/>
      <c r="I104" s="246">
        <f>I60+I83+I101</f>
        <v>-1344</v>
      </c>
    </row>
    <row r="105" spans="1:9" ht="19.5" customHeight="1">
      <c r="A105" s="209" t="s">
        <v>118</v>
      </c>
      <c r="B105" s="241"/>
      <c r="C105" s="248">
        <v>24342</v>
      </c>
      <c r="D105" s="256"/>
      <c r="E105" s="248">
        <v>8751</v>
      </c>
      <c r="F105" s="256"/>
      <c r="G105" s="33">
        <v>0</v>
      </c>
      <c r="H105" s="256"/>
      <c r="I105" s="33">
        <v>0</v>
      </c>
    </row>
    <row r="106" spans="1:9" ht="19.5" customHeight="1">
      <c r="A106" s="212" t="s">
        <v>266</v>
      </c>
      <c r="B106" s="147"/>
      <c r="C106" s="249">
        <f>SUM(C104:C105)</f>
        <v>-150832</v>
      </c>
      <c r="D106" s="271"/>
      <c r="E106" s="250">
        <f>SUM(E104:E105)</f>
        <v>10968</v>
      </c>
      <c r="F106" s="271"/>
      <c r="G106" s="249">
        <f>SUM(G104:G105)</f>
        <v>642</v>
      </c>
      <c r="H106" s="271"/>
      <c r="I106" s="251">
        <f>SUM(I104:I105)</f>
        <v>-1344</v>
      </c>
    </row>
    <row r="107" spans="1:9" ht="19.5" customHeight="1">
      <c r="A107" s="209" t="s">
        <v>222</v>
      </c>
      <c r="B107" s="147"/>
      <c r="C107" s="256">
        <v>261202</v>
      </c>
      <c r="D107" s="256"/>
      <c r="E107" s="256">
        <v>13072</v>
      </c>
      <c r="F107" s="256"/>
      <c r="G107" s="256">
        <v>6115</v>
      </c>
      <c r="H107" s="256"/>
      <c r="I107" s="256">
        <v>9545</v>
      </c>
    </row>
    <row r="108" spans="1:9" ht="19.5" customHeight="1" thickBot="1">
      <c r="A108" s="212" t="s">
        <v>223</v>
      </c>
      <c r="B108" s="147"/>
      <c r="C108" s="252">
        <f>SUM(C106:C107)</f>
        <v>110370</v>
      </c>
      <c r="D108" s="271"/>
      <c r="E108" s="272">
        <f>SUM(E106:E107)</f>
        <v>24040</v>
      </c>
      <c r="F108" s="271"/>
      <c r="G108" s="252">
        <f>SUM(G106:G107)</f>
        <v>6757</v>
      </c>
      <c r="H108" s="271"/>
      <c r="I108" s="272">
        <f>SUM(I106:I107)</f>
        <v>8201</v>
      </c>
    </row>
    <row r="109" spans="1:9" ht="19.5" customHeight="1" thickTop="1">
      <c r="A109" s="209"/>
      <c r="B109" s="147"/>
      <c r="C109" s="256"/>
      <c r="D109" s="256"/>
      <c r="E109" s="256"/>
      <c r="F109" s="256"/>
      <c r="G109" s="256"/>
      <c r="H109" s="256"/>
      <c r="I109" s="256"/>
    </row>
    <row r="110" spans="1:9" ht="19.5" customHeight="1">
      <c r="A110" s="218" t="s">
        <v>230</v>
      </c>
      <c r="B110" s="147"/>
      <c r="C110" s="273"/>
      <c r="D110" s="273"/>
      <c r="E110" s="273"/>
      <c r="F110" s="273"/>
      <c r="G110" s="273"/>
      <c r="H110" s="273"/>
      <c r="I110" s="273"/>
    </row>
    <row r="111" spans="1:9" ht="19.5" customHeight="1">
      <c r="A111" s="209" t="s">
        <v>240</v>
      </c>
      <c r="B111" s="147">
        <v>6</v>
      </c>
      <c r="C111" s="33">
        <v>0</v>
      </c>
      <c r="D111" s="256"/>
      <c r="E111" s="247">
        <v>0</v>
      </c>
      <c r="F111" s="256"/>
      <c r="G111" s="33">
        <v>275792</v>
      </c>
      <c r="H111" s="256"/>
      <c r="I111" s="247">
        <v>0</v>
      </c>
    </row>
    <row r="112" spans="1:9" ht="19.5" customHeight="1">
      <c r="A112" s="209" t="s">
        <v>241</v>
      </c>
      <c r="B112" s="104"/>
      <c r="C112" s="33">
        <v>0</v>
      </c>
      <c r="D112" s="256"/>
      <c r="E112" s="247">
        <v>0</v>
      </c>
      <c r="F112" s="256"/>
      <c r="G112" s="33">
        <v>781236</v>
      </c>
      <c r="H112" s="256"/>
      <c r="I112" s="247">
        <v>0</v>
      </c>
    </row>
    <row r="113" spans="1:9" ht="19.5" customHeight="1">
      <c r="A113" s="209" t="s">
        <v>242</v>
      </c>
      <c r="B113" s="104"/>
      <c r="C113" s="33">
        <v>0</v>
      </c>
      <c r="D113" s="256"/>
      <c r="E113" s="247">
        <v>0</v>
      </c>
      <c r="F113" s="256"/>
      <c r="G113" s="33">
        <v>430000</v>
      </c>
      <c r="H113" s="256"/>
      <c r="I113" s="247">
        <v>0</v>
      </c>
    </row>
    <row r="114" spans="1:9" ht="19.5" customHeight="1">
      <c r="A114" s="213" t="s">
        <v>18</v>
      </c>
      <c r="B114" s="104"/>
      <c r="C114" s="33">
        <v>0</v>
      </c>
      <c r="D114" s="256"/>
      <c r="E114" s="247">
        <v>0</v>
      </c>
      <c r="F114" s="256"/>
      <c r="G114" s="33">
        <v>665154</v>
      </c>
      <c r="H114" s="256"/>
      <c r="I114" s="247">
        <v>0</v>
      </c>
    </row>
    <row r="115" spans="1:9" ht="19.5" customHeight="1">
      <c r="A115" s="62" t="s">
        <v>259</v>
      </c>
      <c r="B115" s="104"/>
      <c r="C115" s="33">
        <v>30509</v>
      </c>
      <c r="D115" s="256"/>
      <c r="E115" s="247">
        <v>0</v>
      </c>
      <c r="F115" s="256"/>
      <c r="G115" s="247">
        <v>0</v>
      </c>
      <c r="H115" s="256"/>
      <c r="I115" s="247">
        <v>0</v>
      </c>
    </row>
    <row r="116" spans="1:9" ht="19.5" customHeight="1">
      <c r="A116" s="70" t="s">
        <v>260</v>
      </c>
      <c r="C116" s="33">
        <v>4582</v>
      </c>
      <c r="D116" s="256"/>
      <c r="E116" s="247">
        <v>0</v>
      </c>
      <c r="F116" s="256"/>
      <c r="G116" s="247">
        <v>0</v>
      </c>
      <c r="H116" s="256"/>
      <c r="I116" s="247">
        <v>0</v>
      </c>
    </row>
    <row r="117" spans="1:9" ht="19.5" customHeight="1">
      <c r="A117" s="70" t="s">
        <v>261</v>
      </c>
      <c r="C117" s="33">
        <v>44393</v>
      </c>
      <c r="D117" s="256"/>
      <c r="E117" s="247">
        <v>0</v>
      </c>
      <c r="F117" s="256"/>
      <c r="G117" s="247">
        <v>0</v>
      </c>
      <c r="H117" s="256"/>
      <c r="I117" s="247">
        <v>0</v>
      </c>
    </row>
    <row r="118" spans="1:9" ht="19.5" customHeight="1">
      <c r="A118" s="70" t="s">
        <v>262</v>
      </c>
      <c r="C118" s="33">
        <v>51768</v>
      </c>
      <c r="D118" s="256"/>
      <c r="E118" s="247">
        <v>0</v>
      </c>
      <c r="F118" s="256"/>
      <c r="G118" s="247">
        <v>0</v>
      </c>
      <c r="H118" s="256"/>
      <c r="I118" s="247">
        <v>0</v>
      </c>
    </row>
    <row r="120" spans="1:9" ht="19.5" customHeight="1">
      <c r="B120" s="144"/>
      <c r="C120" s="49">
        <f>C108-'BS 3-5'!D11</f>
        <v>0</v>
      </c>
      <c r="D120" s="49"/>
      <c r="E120" s="49"/>
      <c r="F120" s="49"/>
      <c r="G120" s="49">
        <f>G108-'BS 3-5'!H11</f>
        <v>0</v>
      </c>
    </row>
    <row r="121" spans="1:9" ht="19.5" customHeight="1">
      <c r="A121" s="296"/>
      <c r="B121" s="296"/>
      <c r="C121" s="296"/>
      <c r="D121" s="296"/>
      <c r="E121" s="296"/>
      <c r="F121" s="296"/>
      <c r="G121" s="296"/>
    </row>
  </sheetData>
  <mergeCells count="21">
    <mergeCell ref="A121:C121"/>
    <mergeCell ref="D121:G121"/>
    <mergeCell ref="A3:I3"/>
    <mergeCell ref="G4:I4"/>
    <mergeCell ref="C4:E4"/>
    <mergeCell ref="C68:E68"/>
    <mergeCell ref="G68:I68"/>
    <mergeCell ref="C5:E5"/>
    <mergeCell ref="G5:I5"/>
    <mergeCell ref="C6:E6"/>
    <mergeCell ref="G6:I6"/>
    <mergeCell ref="C7:E7"/>
    <mergeCell ref="G7:I7"/>
    <mergeCell ref="C9:I9"/>
    <mergeCell ref="C66:E66"/>
    <mergeCell ref="G66:I66"/>
    <mergeCell ref="G67:I67"/>
    <mergeCell ref="C67:E67"/>
    <mergeCell ref="C69:E69"/>
    <mergeCell ref="G69:I69"/>
    <mergeCell ref="C71:I71"/>
  </mergeCells>
  <pageMargins left="0.8" right="0.8" top="0.48" bottom="0.5" header="0.5" footer="0.5"/>
  <pageSetup paperSize="9" scale="62" firstPageNumber="12" fitToHeight="0" orientation="portrait" useFirstPageNumber="1" r:id="rId1"/>
  <headerFooter alignWithMargins="0">
    <oddFooter>&amp;L&amp;"Times New Roman,Regular"&amp;11  The accompanying notes form an integral part of the interim financial statements.
&amp;C&amp;"Times New Roman,Regular"&amp;11&amp;P</oddFooter>
  </headerFooter>
  <rowBreaks count="1" manualBreakCount="1">
    <brk id="6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7F9019-2C5B-4BF6-BD97-2A7F3EC977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D33C90-05E5-4AED-B285-EE36A33A2B42}">
  <ds:schemaRefs>
    <ds:schemaRef ds:uri="05716746-add9-412a-97a9-1b5167d151a3"/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4243d5be-521d-4052-81ca-f0f31ea6f2da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f6ba49b0-bcda-4796-8236-5b5cc1493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6AEDAEA-C285-46A8-8E36-E67207DDAB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      </vt:lpstr>
      <vt:lpstr>BS 3-5</vt:lpstr>
      <vt:lpstr>income 3 months 6-7</vt:lpstr>
      <vt:lpstr>income 6 months 8-9</vt:lpstr>
      <vt:lpstr>Consolidated 10</vt:lpstr>
      <vt:lpstr>Company 11</vt:lpstr>
      <vt:lpstr>CF 12-13</vt:lpstr>
      <vt:lpstr>'BS 3-5'!Print_Area</vt:lpstr>
      <vt:lpstr>'CF 12-13'!Print_Area</vt:lpstr>
      <vt:lpstr>'Company 11'!Print_Area</vt:lpstr>
      <vt:lpstr>'Consolidated 10'!Print_Area</vt:lpstr>
      <vt:lpstr>'income 3 months 6-7'!Print_Area</vt:lpstr>
      <vt:lpstr>'income 6 months 8-9'!Print_Area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xxxxxx</dc:creator>
  <cp:keywords/>
  <dc:description/>
  <cp:lastModifiedBy>Papatsamon Chuntavee</cp:lastModifiedBy>
  <cp:revision/>
  <cp:lastPrinted>2024-08-14T11:14:44Z</cp:lastPrinted>
  <dcterms:created xsi:type="dcterms:W3CDTF">2001-04-30T02:06:01Z</dcterms:created>
  <dcterms:modified xsi:type="dcterms:W3CDTF">2024-08-14T14:03:30Z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