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patsamon.c.FNSPLC\Desktop\FNS\FNS y_2024\q2.2024\'งบส่ง set_q2.2024\"/>
    </mc:Choice>
  </mc:AlternateContent>
  <bookViews>
    <workbookView xWindow="28692" yWindow="-108" windowWidth="29016" windowHeight="15696" tabRatio="805" activeTab="5"/>
  </bookViews>
  <sheets>
    <sheet name="BS_Conso 3-5" sheetId="21" r:id="rId1"/>
    <sheet name="PL_3M 6-7" sheetId="7" r:id="rId2"/>
    <sheet name="PL_6M 8-9" sheetId="24" r:id="rId3"/>
    <sheet name="SOCE_Conso 10" sheetId="14" r:id="rId4"/>
    <sheet name="SOCE_Separate 11" sheetId="15" r:id="rId5"/>
    <sheet name="CF 12-13" sheetId="23" r:id="rId6"/>
    <sheet name="Compatibility Report" sheetId="18" state="hidden" r:id="rId7"/>
  </sheets>
  <definedNames>
    <definedName name="AS2DocOpenMode" hidden="1">"AS2DocumentEdit"</definedName>
    <definedName name="_xlnm.Print_Area" localSheetId="0">'BS_Conso 3-5'!$A$1:$J$107</definedName>
    <definedName name="_xlnm.Print_Area" localSheetId="5">'CF 12-13'!$A$1:$I$114</definedName>
    <definedName name="_xlnm.Print_Area" localSheetId="1">'PL_3M 6-7'!$A$1:$J$75</definedName>
    <definedName name="_xlnm.Print_Area" localSheetId="2">'PL_6M 8-9'!$A$1:$J$75</definedName>
    <definedName name="_xlnm.Print_Area" localSheetId="3">'SOCE_Conso 10'!$A$1:$AA$40</definedName>
    <definedName name="_xlnm.Print_Area" localSheetId="4">'SOCE_Separate 11'!$A$1:$N$29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 i="7" l="1"/>
  <c r="F74" i="24" l="1"/>
  <c r="D19" i="7"/>
  <c r="J38" i="21" l="1"/>
  <c r="H38" i="21"/>
  <c r="F38" i="21"/>
  <c r="D38" i="21"/>
  <c r="J22" i="21"/>
  <c r="J40" i="21" s="1"/>
  <c r="H22" i="21"/>
  <c r="H40" i="21" s="1"/>
  <c r="F22" i="21"/>
  <c r="N24" i="15"/>
  <c r="N19" i="15"/>
  <c r="N15" i="15"/>
  <c r="N13" i="15"/>
  <c r="H32" i="7"/>
  <c r="F40" i="21" l="1"/>
  <c r="K25" i="14"/>
  <c r="K26" i="14" s="1"/>
  <c r="S39" i="14"/>
  <c r="S34" i="14"/>
  <c r="S33" i="14"/>
  <c r="S26" i="14"/>
  <c r="S40" i="14" s="1"/>
  <c r="S21" i="14"/>
  <c r="S20" i="14"/>
  <c r="S16" i="14"/>
  <c r="L20" i="15"/>
  <c r="L16" i="15"/>
  <c r="L21" i="15" l="1"/>
  <c r="C103" i="23"/>
  <c r="Y37" i="14"/>
  <c r="W24" i="14"/>
  <c r="W25" i="14"/>
  <c r="AA25" i="14" s="1"/>
  <c r="F32" i="24" l="1"/>
  <c r="D32" i="24"/>
  <c r="H32" i="24"/>
  <c r="F19" i="7"/>
  <c r="F70" i="21" l="1"/>
  <c r="H19" i="24" l="1"/>
  <c r="J19" i="7"/>
  <c r="Y26" i="14" l="1"/>
  <c r="U26" i="14"/>
  <c r="Q26" i="14"/>
  <c r="O26" i="14"/>
  <c r="M26" i="14"/>
  <c r="I26" i="14"/>
  <c r="G26" i="14"/>
  <c r="E26" i="14"/>
  <c r="G97" i="23" l="1"/>
  <c r="W26" i="14" l="1"/>
  <c r="F60" i="7"/>
  <c r="F54" i="7"/>
  <c r="F32" i="7"/>
  <c r="J32" i="24"/>
  <c r="Y20" i="14"/>
  <c r="U20" i="14"/>
  <c r="Q20" i="14"/>
  <c r="O20" i="14"/>
  <c r="M20" i="14"/>
  <c r="I20" i="14"/>
  <c r="G20" i="14"/>
  <c r="E20" i="14"/>
  <c r="Y16" i="14"/>
  <c r="U16" i="14"/>
  <c r="Q16" i="14"/>
  <c r="O16" i="14"/>
  <c r="M16" i="14"/>
  <c r="K16" i="14"/>
  <c r="I16" i="14"/>
  <c r="G16" i="14"/>
  <c r="G21" i="14" s="1"/>
  <c r="E16" i="14"/>
  <c r="H20" i="15"/>
  <c r="F20" i="15"/>
  <c r="D20" i="15"/>
  <c r="J16" i="15"/>
  <c r="H16" i="15"/>
  <c r="F16" i="15"/>
  <c r="D16" i="15"/>
  <c r="W13" i="14"/>
  <c r="F21" i="15" l="1"/>
  <c r="D21" i="15"/>
  <c r="H21" i="15"/>
  <c r="Q21" i="14"/>
  <c r="I21" i="14"/>
  <c r="O21" i="14"/>
  <c r="E21" i="14"/>
  <c r="Y21" i="14"/>
  <c r="M21" i="14"/>
  <c r="U21" i="14"/>
  <c r="J60" i="24"/>
  <c r="H60" i="24"/>
  <c r="N27" i="15" s="1"/>
  <c r="F60" i="24"/>
  <c r="J54" i="24"/>
  <c r="H54" i="24"/>
  <c r="F54" i="24"/>
  <c r="J19" i="24"/>
  <c r="G19" i="24"/>
  <c r="F19" i="24"/>
  <c r="I97" i="23"/>
  <c r="E97" i="23"/>
  <c r="C97" i="23"/>
  <c r="I79" i="23"/>
  <c r="G79" i="23"/>
  <c r="E79" i="23"/>
  <c r="C79" i="23"/>
  <c r="L28" i="15" l="1"/>
  <c r="L29" i="15" s="1"/>
  <c r="H34" i="24"/>
  <c r="H38" i="24" s="1"/>
  <c r="H40" i="24" s="1"/>
  <c r="J34" i="24"/>
  <c r="J38" i="24" s="1"/>
  <c r="J40" i="24" s="1"/>
  <c r="F61" i="24"/>
  <c r="H61" i="24"/>
  <c r="J61" i="24"/>
  <c r="F34" i="24"/>
  <c r="F38" i="24" s="1"/>
  <c r="F40" i="24" l="1"/>
  <c r="F67" i="24" s="1"/>
  <c r="J67" i="24"/>
  <c r="N26" i="15"/>
  <c r="H74" i="24"/>
  <c r="G53" i="23"/>
  <c r="G58" i="23" s="1"/>
  <c r="G102" i="23" s="1"/>
  <c r="G104" i="23" s="1"/>
  <c r="G122" i="23" s="1"/>
  <c r="H62" i="24"/>
  <c r="K18" i="14"/>
  <c r="K20" i="14" s="1"/>
  <c r="K21" i="14" s="1"/>
  <c r="J18" i="15"/>
  <c r="N18" i="15" s="1"/>
  <c r="J62" i="24"/>
  <c r="J32" i="7"/>
  <c r="F62" i="24" l="1"/>
  <c r="F72" i="24" s="1"/>
  <c r="E53" i="23"/>
  <c r="E58" i="23" s="1"/>
  <c r="E102" i="23" s="1"/>
  <c r="E104" i="23" s="1"/>
  <c r="J20" i="15"/>
  <c r="J21" i="15" s="1"/>
  <c r="J72" i="24"/>
  <c r="H72" i="24"/>
  <c r="H67" i="24"/>
  <c r="I53" i="23"/>
  <c r="I58" i="23" s="1"/>
  <c r="I102" i="23" s="1"/>
  <c r="I104" i="23" s="1"/>
  <c r="W30" i="14" l="1"/>
  <c r="AA30" i="14" s="1"/>
  <c r="Y33" i="14"/>
  <c r="H79" i="21" l="1"/>
  <c r="J103" i="21" l="1"/>
  <c r="F103" i="21"/>
  <c r="W38" i="14" l="1"/>
  <c r="F79" i="21" l="1"/>
  <c r="D79" i="21"/>
  <c r="J60" i="7" l="1"/>
  <c r="D60" i="7"/>
  <c r="H60" i="7"/>
  <c r="H54" i="7"/>
  <c r="J54" i="7"/>
  <c r="D54" i="7"/>
  <c r="J79" i="21" l="1"/>
  <c r="H70" i="21"/>
  <c r="J105" i="21" l="1"/>
  <c r="F105" i="21"/>
  <c r="U33" i="14" l="1"/>
  <c r="U34" i="14" s="1"/>
  <c r="Q33" i="14"/>
  <c r="Q34" i="14" s="1"/>
  <c r="O33" i="14"/>
  <c r="O34" i="14" s="1"/>
  <c r="M33" i="14"/>
  <c r="M34" i="14" s="1"/>
  <c r="K33" i="14"/>
  <c r="K34" i="14" s="1"/>
  <c r="I33" i="14"/>
  <c r="I34" i="14" s="1"/>
  <c r="G33" i="14"/>
  <c r="G34" i="14" s="1"/>
  <c r="E33" i="14"/>
  <c r="E34" i="14" s="1"/>
  <c r="W34" i="14" l="1"/>
  <c r="Y34" i="14"/>
  <c r="AA24" i="14"/>
  <c r="AA26" i="14" s="1"/>
  <c r="W33" i="14"/>
  <c r="W32" i="14"/>
  <c r="AA32" i="14" s="1"/>
  <c r="W15" i="14"/>
  <c r="W16" i="14" s="1"/>
  <c r="AA15" i="14" l="1"/>
  <c r="AA33" i="14"/>
  <c r="AA13" i="14"/>
  <c r="AA16" i="14"/>
  <c r="J70" i="21"/>
  <c r="W19" i="14" l="1"/>
  <c r="AA19" i="14" s="1"/>
  <c r="N16" i="15" l="1"/>
  <c r="AA34" i="14" l="1"/>
  <c r="Q39" i="14" l="1"/>
  <c r="Q40" i="14" s="1"/>
  <c r="U39" i="14"/>
  <c r="U40" i="14" s="1"/>
  <c r="D61" i="7" l="1"/>
  <c r="H19" i="7"/>
  <c r="H34" i="7" s="1"/>
  <c r="H38" i="7" s="1"/>
  <c r="H61" i="7"/>
  <c r="D22" i="21"/>
  <c r="D40" i="21" l="1"/>
  <c r="J61" i="7"/>
  <c r="H40" i="7" l="1"/>
  <c r="H74" i="7" s="1"/>
  <c r="H62" i="7" l="1"/>
  <c r="H67" i="7"/>
  <c r="H72" i="7" l="1"/>
  <c r="F61" i="7"/>
  <c r="O39" i="14" l="1"/>
  <c r="O40" i="14" s="1"/>
  <c r="M39" i="14"/>
  <c r="M40" i="14" s="1"/>
  <c r="I39" i="14"/>
  <c r="I40" i="14" s="1"/>
  <c r="G39" i="14"/>
  <c r="G40" i="14" s="1"/>
  <c r="E39" i="14"/>
  <c r="E40" i="14" s="1"/>
  <c r="J34" i="7" l="1"/>
  <c r="J38" i="7" s="1"/>
  <c r="F34" i="7"/>
  <c r="F38" i="7" s="1"/>
  <c r="F40" i="7" s="1"/>
  <c r="F62" i="7" l="1"/>
  <c r="J40" i="7" l="1"/>
  <c r="J62" i="7" l="1"/>
  <c r="J72" i="7" s="1"/>
  <c r="J67" i="7"/>
  <c r="W18" i="14"/>
  <c r="AA18" i="14" s="1"/>
  <c r="F67" i="7"/>
  <c r="F72" i="7"/>
  <c r="J81" i="21"/>
  <c r="J107" i="21" s="1"/>
  <c r="F81" i="21"/>
  <c r="F107" i="21" l="1"/>
  <c r="W20" i="14"/>
  <c r="AA20" i="14" l="1"/>
  <c r="AA21" i="14" s="1"/>
  <c r="W21" i="14"/>
  <c r="D103" i="21"/>
  <c r="N21" i="15"/>
  <c r="N20" i="15"/>
  <c r="H81" i="21"/>
  <c r="D105" i="21" l="1"/>
  <c r="H28" i="15"/>
  <c r="H29" i="15" s="1"/>
  <c r="F28" i="15"/>
  <c r="F29" i="15" s="1"/>
  <c r="D28" i="15"/>
  <c r="D29" i="15" s="1"/>
  <c r="G19" i="7" l="1"/>
  <c r="G32" i="7"/>
  <c r="J28" i="15" l="1"/>
  <c r="J29" i="15" s="1"/>
  <c r="N28" i="15" l="1"/>
  <c r="N29" i="15" l="1"/>
  <c r="H103" i="21"/>
  <c r="H105" i="21" s="1"/>
  <c r="Y39" i="14"/>
  <c r="Y40" i="14" s="1"/>
  <c r="H107" i="21" l="1"/>
  <c r="AA38" i="14"/>
  <c r="D54" i="24" l="1"/>
  <c r="D60" i="24" l="1"/>
  <c r="D61" i="24" s="1"/>
  <c r="D70" i="21" l="1"/>
  <c r="D81" i="21" l="1"/>
  <c r="D107" i="21" l="1"/>
  <c r="D19" i="24"/>
  <c r="D34" i="24" s="1"/>
  <c r="D38" i="24" s="1"/>
  <c r="D34" i="7"/>
  <c r="D38" i="7" s="1"/>
  <c r="D40" i="7" l="1"/>
  <c r="D40" i="24"/>
  <c r="D67" i="24" l="1"/>
  <c r="C53" i="23"/>
  <c r="C58" i="23" s="1"/>
  <c r="C102" i="23" s="1"/>
  <c r="C104" i="23" s="1"/>
  <c r="C122" i="23" s="1"/>
  <c r="D62" i="24"/>
  <c r="D72" i="24" s="1"/>
  <c r="D62" i="7"/>
  <c r="D72" i="7" s="1"/>
  <c r="D74" i="24" l="1"/>
  <c r="W37" i="14"/>
  <c r="AA37" i="14" s="1"/>
  <c r="K39" i="14"/>
  <c r="D74" i="7" l="1"/>
  <c r="D67" i="7"/>
  <c r="D76" i="7" s="1"/>
  <c r="W39" i="14"/>
  <c r="K40" i="14"/>
  <c r="AA39" i="14" l="1"/>
  <c r="AA40" i="14" s="1"/>
  <c r="W40" i="14"/>
</calcChain>
</file>

<file path=xl/sharedStrings.xml><?xml version="1.0" encoding="utf-8"?>
<sst xmlns="http://schemas.openxmlformats.org/spreadsheetml/2006/main" count="482" uniqueCount="274">
  <si>
    <t>บริษัท เอฟเอ็นเอส โฮลดิ้งส์ จำกัด (มหาชน) และบริษัทย่อย</t>
  </si>
  <si>
    <t xml:space="preserve">งบฐานะการเงิน  </t>
  </si>
  <si>
    <t>งบการเงินรวม</t>
  </si>
  <si>
    <t>งบการเงินเฉพาะกิจการ</t>
  </si>
  <si>
    <t>30 มิถุนายน</t>
  </si>
  <si>
    <t>31 ธันวาคม</t>
  </si>
  <si>
    <t>หมายเหตุ</t>
  </si>
  <si>
    <t>สินทรัพย์</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</si>
  <si>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</si>
  <si>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</si>
  <si>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</si>
  <si>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</si>
  <si>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</si>
  <si>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</si>
  <si>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สินทรัพย์ที่เกิดจากสัญญา - หมุนเวียน</t>
  </si>
  <si>
    <t>ลูกหนี้ตามสัญญาเช่าที่ถึงกำหนดชำระภายในหนึ่งปี</t>
  </si>
  <si>
    <t xml:space="preserve">เงินให้กู้ยืมระยะสั้นแก่กิจการที่เกี่ยวข้องกัน </t>
  </si>
  <si>
    <t>เงินให้กู้ยืมระยะสั้นแก่กิจการอื่น</t>
  </si>
  <si>
    <t>อสังหาริมทรัพย์พัฒนาเพื่อขาย</t>
  </si>
  <si>
    <t>สินค้าคงเหลือ</t>
  </si>
  <si>
    <t>สินทรัพย์ทางการเงินหมุนเวียนอื่น</t>
  </si>
  <si>
    <t>เงินมัดจำจ่ายตามสัญญาจะซื้อเงินลงทุน</t>
  </si>
  <si>
    <t xml:space="preserve">สินทรัพย์หมุนเวียนอื่น </t>
  </si>
  <si>
    <t>รวมสินทรัพย์หมุนเวียน</t>
  </si>
  <si>
    <t>สินทรัพย์ไม่หมุนเวียน</t>
  </si>
  <si>
    <t>เงินฝากธนาคารที่มีข้อจำกัดในการเบิกถอน</t>
  </si>
  <si>
    <t>สินทรัพย์ทางการเงินไม่หมุนเวียนอื่น</t>
  </si>
  <si>
    <t>เงินลงทุนในบริษัทย่อย</t>
  </si>
  <si>
    <t>เงินลงทุนในบริษัทร่วมและการร่วมค้า</t>
  </si>
  <si>
    <t>ลูกหนี้ตามสัญญาเช่า</t>
  </si>
  <si>
    <t>ที่ดินรอการพัฒนา</t>
  </si>
  <si>
    <t>อสังหาริมทรัพย์เพื่อการลงทุน</t>
  </si>
  <si>
    <t>ที่ดิน อาคารและอุปกรณ์</t>
  </si>
  <si>
    <t>ค่าความนิยม</t>
  </si>
  <si>
    <t>สินทรัพย์ไม่มีตัวตนอื่นนอกจากค่าความนิยม</t>
  </si>
  <si>
    <t>สินทรัพย์ภาษีเงินได้รอการตัดบัญชี</t>
  </si>
  <si>
    <t>เงินมัดจำ</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</si>
  <si>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</si>
  <si>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</si>
  <si>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</si>
  <si>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</si>
  <si>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</si>
  <si>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</si>
  <si>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</si>
  <si>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</si>
  <si>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ส่วนของเงินกู้ยืมระยะยาวจากสถาบันการเงินที่ถึงกำหนดชำระภายในหนึ่งปี</t>
  </si>
  <si>
    <t>ส่วนของเงินกู้ยืมระยะยาวจากบุคคลอื่นที่ถึงกำหนดชำระภายในหนึ่งปี</t>
  </si>
  <si>
    <t>ส่วนของหุ้นกู้ระยะยาวที่ถึงกำหนดชำระภายในหนึ่งปี</t>
  </si>
  <si>
    <t>ส่วนของหนี้สินตามสัญญาเช่าที่ถึงกำหนดชำระภายในหนึ่งปี</t>
  </si>
  <si>
    <t>เงินกู้ยืมระยะสั้นจากบุคคลและกิจการอื่น</t>
  </si>
  <si>
    <t>เงินทดรองจ่ายจากกิจการที่เกี่ยวข้องกัน</t>
  </si>
  <si>
    <t>ภาษีเงินได้นิติบุคคลค้างจ่าย</t>
  </si>
  <si>
    <t>เงินมัดจำและเงินรับล่วงหน้าจากลูกค้า</t>
  </si>
  <si>
    <t>เจ้าหนี้สัญญาโอนสิทธิในการรับรายรับที่ถึงกำหนดชำระภายในหนึ่งปี</t>
  </si>
  <si>
    <t>ประมาณการหนี้สินจากการรับประกันการเช่าที่ถึงกำหนดชำระภายในหนึ่งปี</t>
  </si>
  <si>
    <t>หนี้สินหมุนเวียนอื่น</t>
  </si>
  <si>
    <t>รวมหนี้สินหมุนเวียน</t>
  </si>
  <si>
    <t>หนี้สินไม่หมุนเวียน</t>
  </si>
  <si>
    <t>เจ้าหนี้ไม่หมุนเวียนอื่น</t>
  </si>
  <si>
    <t>เงินกู้ยืมระยะยาวจากสถาบันการเงิน</t>
  </si>
  <si>
    <t>หุ้นกู้ระยะยาว</t>
  </si>
  <si>
    <t>หนี้สินตามสัญญาเช่า</t>
  </si>
  <si>
    <t>ประมาณการหนี้สินไม่หมุนเวียนสำหรับผลประโยชน์พนักงาน</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</si>
  <si>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</si>
  <si>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</si>
  <si>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</si>
  <si>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</si>
  <si>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</si>
  <si>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</si>
  <si>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</si>
  <si>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ทุนที่ออกและชำระแล้ว</t>
  </si>
  <si>
    <t>(หุ้นสามัญจำนวน 500,651,065 หุ้น มูลค่า 5 บาทต่อหุ้น)</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</si>
  <si>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</si>
  <si>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</si>
  <si>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</si>
  <si>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</si>
  <si>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</si>
  <si>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</si>
  <si>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รวมส่วนของบริษัทใหญ่</t>
  </si>
  <si>
    <t>ส่วนได้เสียที่ไม่มีอำนาจควบคุม</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</si>
  <si>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</si>
  <si>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</si>
  <si>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</si>
  <si>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</si>
  <si>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วันที่ 30 มิถุนายน</t>
  </si>
  <si>
    <t>รายได้</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</si>
  <si>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</si>
  <si>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</si>
  <si>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</si>
  <si>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</si>
  <si>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กำไรสุทธิจากเงินลงทุนที่วัดมูลค่าด้วยมูลค่ายุติธรรมผ่านกำไรหรือขาดทุน</t>
  </si>
  <si>
    <t xml:space="preserve">รายได้อื่น </t>
  </si>
  <si>
    <t>รวมรายได้</t>
  </si>
  <si>
    <t>ค่าใช้จ่าย</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</si>
  <si>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</si>
  <si>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</si>
  <si>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</si>
  <si>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</si>
  <si>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</si>
  <si>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ค่าใช้จ่ายในการบริการและบริหาร</t>
  </si>
  <si>
    <t>ค่าใช้จ่ายอื่น</t>
  </si>
  <si>
    <t>ขาดทุนสุทธิจากเงินลงทุนที่วัดมูลค่าด้วยมูลค่ายุติธรรมผ่านกำไรหรือขาดทุน</t>
  </si>
  <si>
    <t>ขาดทุนจากอัตราแลกเปลี่ยน</t>
  </si>
  <si>
    <t>รวมค่าใช้จ่าย</t>
  </si>
  <si>
    <t>(ขาดทุน) กำไรจากกิจกรรมดำเนินงาน</t>
  </si>
  <si>
    <t>ต้นทุนทางการเงิน</t>
  </si>
  <si>
    <t>ขาดทุนจากการด้อยค่าของเงินลงทุน</t>
  </si>
  <si>
    <t>ส่วนแบ่งกำไรของบริษัทร่วมและการร่วมค้าที่ใช้วิธีส่วนได้เสีย</t>
  </si>
  <si>
    <t>กำไรจากการจำหน่ายอาคารและอุปกรณ์</t>
  </si>
  <si>
    <t>(ขาดทุน) กำไรก่อนภาษีเงินได้</t>
  </si>
  <si>
    <t>ค่าใช้จ่ายภาษีเงินได้</t>
  </si>
  <si>
    <t>(ขาดทุน) กำไรสำหรับงวด</t>
  </si>
  <si>
    <t>กำไรขาดทุนเบ็ดเสร็จอื่น</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</si>
  <si>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</si>
  <si>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</si>
  <si>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</si>
  <si>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</si>
  <si>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ส่วนแบ่งกำไรขาดทุนเบ็ดเสร็จอื่นของบริษัทร่วมและการร่วมค้าที่ใช้วิธีส่วนได้เสีย</t>
  </si>
  <si>
    <t>รวมรายการที่จะไม่ถูกจัดประเภทใหม่ไว้ในกำไรหรือขาดทุนในภายหลัง</t>
  </si>
  <si>
    <t>กำไรขาดทุนเบ็ดเสร็จอื่นสำหรับงวด - สุทธิจากภาษี</t>
  </si>
  <si>
    <t>กำไรขาดทุนเบ็ดเสร็จรวมสำหรับงวด</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</si>
  <si>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</si>
  <si>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</si>
  <si>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</si>
  <si>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r>
      <t xml:space="preserve">(ขาดทุน) กำไรต่อหุ้นขั้นพื้นฐาน </t>
    </r>
    <r>
      <rPr>
        <b/>
        <i/>
        <sz val="15"/>
        <color theme="1"/>
        <rFont val="Angsana New"/>
        <family val="1"/>
      </rPr>
      <t>(บาท)</t>
    </r>
  </si>
  <si>
    <t>สำหรับงวดหกเดือนสิ้นสุด</t>
  </si>
  <si>
    <t>งบการเปลี่ยนแปลงส่วนของผู้ถือหุ้น (ไม่ได้ตรวจสอบ)</t>
  </si>
  <si>
    <t>กำไรสะสม</t>
  </si>
  <si>
    <t>ส่วนแบ่งกำไรขาดทุน</t>
  </si>
  <si>
    <t>กำไร</t>
  </si>
  <si>
    <t>เบ็ดเสร็จอื่น</t>
  </si>
  <si>
    <t>ส่วนได้เสีย</t>
  </si>
  <si>
    <t>ส่วนเกิน</t>
  </si>
  <si>
    <t>จากการลดสัดส่วน</t>
  </si>
  <si>
    <t>ของบริษัทร่วม</t>
  </si>
  <si>
    <t>รวม</t>
  </si>
  <si>
    <t>ที่ไม่มี</t>
  </si>
  <si>
    <t>ทุนที่ออกและ</t>
  </si>
  <si>
    <t>มูลค่า</t>
  </si>
  <si>
    <t>ทุนสำรอง</t>
  </si>
  <si>
    <t>การลงทุน</t>
  </si>
  <si>
    <t>และการร่วมค้า</t>
  </si>
  <si>
    <t>ส่วนของ</t>
  </si>
  <si>
    <t>อำนาจ</t>
  </si>
  <si>
    <t>ชำระแล้ว</t>
  </si>
  <si>
    <t>หุ้นสามัญ</t>
  </si>
  <si>
    <t>ตามกฎหมาย</t>
  </si>
  <si>
    <t>ในบริษัทร่วม</t>
  </si>
  <si>
    <t>งบการเงิน</t>
  </si>
  <si>
    <t>ที่ใช้วิธีส่วนได้เสีย</t>
  </si>
  <si>
    <t>บริษัทใหญ่</t>
  </si>
  <si>
    <t>ควบคุม</t>
  </si>
  <si>
    <t>สำหรับงวดหกเดือนสิ้นสุดวันที่ 30 มิถุนายน 2566</t>
  </si>
  <si>
    <t>ยอดคงเหลือ ณ วันที่ 1 มกราคม 2566</t>
  </si>
  <si>
    <t>รายการกับผู้ถือหุ้นที่บันทึกโดยตรงเข้าส่วนของผู้ถือหุ้น</t>
  </si>
  <si>
    <t xml:space="preserve">    เงินปันผลให้ผู้ถือหุ้นของบริษัท</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</si>
  <si>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</si>
  <si>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</si>
  <si>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</si>
  <si>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</si>
  <si>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ยอดคงเหลือ ณ วันที่ 30 มิถุนายน 2566</t>
  </si>
  <si>
    <t>สำหรับงวดหกเดือนสิ้นสุดวันที่ 30 มิถุนายน 2567</t>
  </si>
  <si>
    <t>ยอดคงเหลือ ณ วันที่ 1 มกราคม 2567</t>
  </si>
  <si>
    <t xml:space="preserve">    การเปลี่ยนแปลงในส่วนได้เสียในบริษัทย่อย </t>
  </si>
  <si>
    <t xml:space="preserve">    เพิ่มหุ้นสามัญ</t>
  </si>
  <si>
    <t xml:space="preserve">    การได้มาซึ่งส่วนได้เสียที่ไม่มีอำนาจควบคุมโดยอำนาจ</t>
  </si>
  <si>
    <t xml:space="preserve">       ควบคุมไม่เปลี่ยนแปลง</t>
  </si>
  <si>
    <t xml:space="preserve">    รวมการเปลี่ยนแปลงในส่วนได้เสียในบริษัทย่อย</t>
  </si>
  <si>
    <t xml:space="preserve">    ขาดทุนสำหรับงวด</t>
  </si>
  <si>
    <t>ยอดคงเหลือ ณ วันที่ 30 มิถุนายน 2567</t>
  </si>
  <si>
    <t>งบกระแสเงินสด (ไม่ได้ตรวจสอบ)</t>
  </si>
  <si>
    <t xml:space="preserve">วันที่ 30 มิถุนายน </t>
  </si>
  <si>
    <t>กระแสเงินสดจากกิจกรรมดำเนินงาน</t>
  </si>
  <si>
    <r>
      <t>ค่าเสื่อมราคา</t>
    </r>
    <r>
      <rPr>
        <sz val="15"/>
        <rFont val="AngsanaUPC"/>
        <family val="1"/>
      </rPr>
      <t>และค่าตัดจำหน่าย</t>
    </r>
  </si>
  <si>
    <t>ส่วนลดมูลค่าเงินลงทุนในตราสารหนี้ตัดจำหน่าย</t>
  </si>
  <si>
    <t>ขาดทุน (กำไร) สุทธิจากเงินลงทุนที่วัดมูลค่าด้วยมูลค่ายุติธรรมผ่านกำไรหรือขาดทุน</t>
  </si>
  <si>
    <t>ขาดทุน (กำไร) จากการจำหน่ายอาคารและอุปกรณ์</t>
  </si>
  <si>
    <t>ขาดทุนจากการตัดจำหน่ายอาคารและอุปกรณ์</t>
  </si>
  <si>
    <t>ขาดทุนจากการตัดจำหน่ายสินทรัพย์ไม่มีตัวตน</t>
  </si>
  <si>
    <t>การตัดรายการขาลงกับบริษัทร่วมและการร่วมค้า</t>
  </si>
  <si>
    <t>กำไรจากการจำหน่ายเงินลงทุนในบริษัทย่อย</t>
  </si>
  <si>
    <t>รายได้เงินปันผล</t>
  </si>
  <si>
    <t>รายได้ดอกเบี้ย</t>
  </si>
  <si>
    <t>การเปลี่ยนแปลงในสินทรัพย์และหนี้สินดำเนินงาน</t>
  </si>
  <si>
    <t>สินทรัพย์ทางการเงิน</t>
  </si>
  <si>
    <t>สินทรัพย์หมุนเวียนอื่น</t>
  </si>
  <si>
    <t>ประมาณการหนี้สินไม่หมุนเวียนสำหรับผลประโยชน์พนักงานจ่าย</t>
  </si>
  <si>
    <t>ดอกเบี้ยรับ</t>
  </si>
  <si>
    <t>ดอกเบี้ยจ่าย</t>
  </si>
  <si>
    <t>ภาษีเงินได้รับคืน</t>
  </si>
  <si>
    <t>ภาษีเงินได้จ่ายออก</t>
  </si>
  <si>
    <t xml:space="preserve">กระแสเงินสดจากกิจกรรมลงทุน </t>
  </si>
  <si>
    <t>เงินสดรับจากการจำหน่ายเงินลงทุนในสินทรัพย์ทางการเงินไม่หมุนเวียนอื่น</t>
  </si>
  <si>
    <t>เงินสดจ่ายเพื่อซื้อเงินลงทุนในสินทรัพย์ทางการเงินไม่หมุนเวียนอื่น</t>
  </si>
  <si>
    <t>เงินสดจ่ายเพื่อซื้อเงินลงทุนในบริษัทร่วม</t>
  </si>
  <si>
    <t>เงินสดจ่ายเพื่อซื้ออสังหาริมทรัพย์เพื่อการลงทุน</t>
  </si>
  <si>
    <t>เงินสดรับจากการจำหน่ายอาคารและอุปกรณ์</t>
  </si>
  <si>
    <t>เงินสดจ่ายเพื่อซื้ออุปกรณ์และสินทรัพย์ไม่มีตัวตน</t>
  </si>
  <si>
    <t>เงินปันผลรับ</t>
  </si>
  <si>
    <t xml:space="preserve">กระแสเงินสดจากกิจกรรมจัดหาเงิน </t>
  </si>
  <si>
    <t>เงินสดรับจากการได้มาซึ่งส่วนได้เสียที่ไม่มีอำนาจควบคุมโดยอำนาจควบคุมไม่เปลี่ยนแปลง</t>
  </si>
  <si>
    <t>เงินสดรับจากเงินกู้ยืมระยะสั้นจากสถาบันการเงิน</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</si>
  <si>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</si>
  <si>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</si>
  <si>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เงินสดรับจากเงินกู้ยืมระยะสั้นจากบุคคลและกิจการอื่น</t>
  </si>
  <si>
    <t>เงินสดจ่ายเพื่อชำระเงินกู้ยืมระยะสั้นจากกิจการที่เกี่ยวข้องกัน</t>
  </si>
  <si>
    <t>เงินสดรับจากเงินทดรองจ่ายจากกิจการที่เกี่ยวข้องกัน</t>
  </si>
  <si>
    <t>เงินสดรับจากเงินกู้ยืมระยะสั้นและเงินทดรองจ่ายจากกิจการที่เกี่ยวข้องกัน</t>
  </si>
  <si>
    <t>เงินสดรับจากหุ้นกู้ระยะยาว</t>
  </si>
  <si>
    <t>เงินสดจ่ายเพื่อชำระหุ้นกู้ระยะยาว</t>
  </si>
  <si>
    <t>เงินสดจ่ายชำระหนี้สินตามสัญญาเช่า</t>
  </si>
  <si>
    <t>เงินปันผลจ่าย</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</si>
  <si>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</si>
  <si>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</si>
  <si>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30 มิถุนายน</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</si>
  <si>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</si>
  <si>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</si>
  <si>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</si>
  <si>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</si>
  <si>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</si>
  <si>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</si>
  <si>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</si>
  <si>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</si>
  <si>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</si>
  <si>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กำไรจากการต่อรองราคาซื้อ</t>
  </si>
  <si>
    <t>กำไรจากการจำหน่ายเงินลงทุนในบริษัทร่วม</t>
  </si>
  <si>
    <t>เงินสดรับจากการจำหน่ายเงินลงทุนในบริษัทร่วม</t>
  </si>
  <si>
    <t>(ปรับปรุงใหม่)</t>
  </si>
  <si>
    <t>กำไร (ขาดทุน) จากการวัดมูลค่าสินทรัพย์ทางการเงิน</t>
  </si>
  <si>
    <t>ปรับรายการที่กระทบ (ขาดทุน) กำไรเป็นเงินสดรับ (จ่าย)</t>
  </si>
  <si>
    <t>ขาดทุน (กำไร) จากการตัดจำหน่ายสินทรัพย์สิทธิการใช้</t>
  </si>
  <si>
    <t>เงินฝากธนาคารที่มีข้อจำกัดในการเบิกถอนเพิ่มขึ้น</t>
  </si>
  <si>
    <t>ยอดคงเหลือ ณ วันที่ 1 มกราคม 2567 ปรับปรุงใหม่</t>
  </si>
  <si>
    <t>การเพิ่มขึ้นของเงินลงทุนจากการรวมธุรกิจภายใต้การควบคุมเดียวกัน</t>
  </si>
  <si>
    <t>การลดลงของเงินลงทุนจากการรวมธุรกิจภายใต้การควบคุมเดียวกัน</t>
  </si>
  <si>
    <t>เงินมัดจำตามสัญญาซื้อเงินลงทุน</t>
  </si>
  <si>
    <t>สำรอง</t>
  </si>
  <si>
    <t>การเปลี่ยนแปลง</t>
  </si>
  <si>
    <t>ในมูลค่า</t>
  </si>
  <si>
    <t>ยุติธรรม</t>
  </si>
  <si>
    <t>เงินสดจ่ายเพื่อชำระเงินกู้ยืมระยะสั้นจากบุคคลและกิจการอื่น</t>
  </si>
  <si>
    <t xml:space="preserve">   ผ่านกำไรขาดทุนเบ็ดเสร็จอื่น</t>
  </si>
  <si>
    <t>การแปลงค่า</t>
  </si>
  <si>
    <t>องค์ประกอบอื่น</t>
  </si>
  <si>
    <t>ของส่วนของ</t>
  </si>
  <si>
    <t>กำไรจากเงินลงทุนในตราสารทุนที่กำหนดให้วัดมูลค่าด้วยมูลค่ายุติธรรม</t>
  </si>
  <si>
    <t>ขาดทุนจากการจำหน่ายเงินลงทุนในสินทรัพย์ทางการเงิน</t>
  </si>
  <si>
    <t xml:space="preserve">กระแสเงินสดสุทธิใช้ไปในกิจกรรมดำเนินงาน </t>
  </si>
  <si>
    <t>ในมูลค่ายุติธรรม</t>
  </si>
  <si>
    <t>เงินกู้ยืมระยะสั้นจากบุคคลที่เกี่ยวข้องกัน</t>
  </si>
  <si>
    <t>การแบ่งปัน (ขาดทุน) กำไร</t>
  </si>
  <si>
    <t xml:space="preserve">ยอดคงเหลือ ณ วันที่ 1 มกราคม 2566 </t>
  </si>
  <si>
    <t>ขาดทุนจาก</t>
  </si>
  <si>
    <t>การประมาณการ</t>
  </si>
  <si>
    <t>ตามหลักคณิตศาสตร์</t>
  </si>
  <si>
    <t>ประกันภัย</t>
  </si>
  <si>
    <t>3, 11</t>
  </si>
  <si>
    <t>รายได้จากกิจการที่เกี่ยวข้องกัน</t>
  </si>
  <si>
    <t>ผู้ถือหุ้น</t>
  </si>
  <si>
    <t>รายได้จากการลงทุน</t>
  </si>
  <si>
    <t>ที่ดินเพื่อการพัฒนา</t>
  </si>
  <si>
    <t>ประมาณการหนี้สินจากการรับประกันการเช่า</t>
  </si>
  <si>
    <t>เงินสดรับคืนเงินลงทุนจากการลดทุนในบริษัทร่วม</t>
  </si>
  <si>
    <t>เงินสดรับจากเจ้าหนี้สัญญาโอนสิทธิในการรับรายรับ</t>
  </si>
  <si>
    <t>เงินสดจ่ายชำระเจ้าหนี้สัญญาโอนสิทธิในการรับรายรับ</t>
  </si>
  <si>
    <t>ซื้อสินทรัพย์ไม่มีตัวตนโดยยังมิได้ชำระเงิน</t>
  </si>
  <si>
    <t>ซื้ออสังหาริมทรัพย์เพื่อการลงทุนโดยยังมิได้ชำระเงิน</t>
  </si>
  <si>
    <t>โอนที่ดิน อาคารและอุปกรณ์ไปเป็นอสังหาริมทรัพย์เพื่อการลงทุน</t>
  </si>
  <si>
    <t>ซื้อที่ดิน อาคารและอุปกรณ์โดยยังมิได้ชำระเงิน</t>
  </si>
  <si>
    <t>ผลกระทบจากการปรับปรุงรายการ</t>
  </si>
  <si>
    <t>กระแสเงินสดสุทธิได้มา (ใช้ไปใน) การดำเนินงาน</t>
  </si>
  <si>
    <t>กระแสเงินสดสุทธิ (ใช้ไปใน) ได้มาจากกิจกรรมลงทุน</t>
  </si>
  <si>
    <t>กระแสเงินสดสุทธิได้มาจาก (ใช้ไปใน) กิจกรรมจัดหาเงิน</t>
  </si>
  <si>
    <t>เงินสดและรายการเทียบเท่าเงินสด (ลดลง) เพิ่มขึ้นสุทธิ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</si>
</sst>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0;\(#,##0\)"/>
    <numFmt numFmtId="169" formatCode="_ * #,##0.00_ ;_ * \-#,##0.00_ ;_ * &quot;-&quot;??_ ;_ @_ "/>
    <numFmt numFmtId="170" formatCode="* \(#,##0\);* #,##0_);&quot;-&quot;??_);@"/>
    <numFmt numFmtId="171" formatCode="* #,##0_);* \(#,##0\);&quot;-&quot;??_);@"/>
    <numFmt numFmtId="172" formatCode="0.0000%"/>
    <numFmt numFmtId="173" formatCode="_(* #,##0.00_);_(* \(#,##0.00\);_(* &quot;-&quot;_);_(@_)"/>
    <numFmt numFmtId="174" formatCode="_(* #,##0.0_);_(* \(#,##0.0\);_(* &quot;-&quot;??_);_(@_)"/>
  </numFmts>
  <fonts count="39">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69" fontId="8" fillId="0" borderId="0" applyFont="0" applyFill="0" applyBorder="0" applyAlignment="0" applyProtection="0"/>
    <xf numFmtId="4" fontId="6" fillId="0" borderId="0" applyFont="0" applyFill="0" applyBorder="0" applyAlignment="0" applyProtection="0"/>
    <xf numFmtId="170" fontId="8" fillId="0" borderId="0" applyFill="0" applyBorder="0" applyProtection="0"/>
    <xf numFmtId="170" fontId="8" fillId="0" borderId="1" applyFill="0" applyProtection="0"/>
    <xf numFmtId="170" fontId="8" fillId="0" borderId="2" applyFill="0" applyProtection="0"/>
    <xf numFmtId="171" fontId="8" fillId="0" borderId="0" applyFill="0" applyBorder="0" applyProtection="0"/>
    <xf numFmtId="171" fontId="8" fillId="0" borderId="1" applyFill="0" applyProtection="0"/>
    <xf numFmtId="171"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3"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9" fontId="34" fillId="0" borderId="0" applyFont="0" applyFill="0" applyBorder="0" applyAlignment="0" applyProtection="0"/>
    <xf numFmtId="0" fontId="16" fillId="0" borderId="0"/>
    <xf numFmtId="9" fontId="3" fillId="0" borderId="0" applyFont="0" applyFill="0" applyBorder="0" applyAlignment="0" applyProtection="0"/>
  </cellStyleXfs>
  <cellXfs count="342">
    <xf numFmtId="0" fontId="0" fillId="0" borderId="0" xfId="0"/>
    <xf numFmtId="0" fontId="1" fillId="0" borderId="0" xfId="22"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164" fontId="16" fillId="0" borderId="0" xfId="1" applyNumberFormat="1" applyFont="1" applyFill="1" applyAlignment="1">
      <alignment horizontal="right" vertical="top"/>
    </xf>
    <xf numFmtId="41" fontId="26" fillId="0" borderId="0" xfId="1" applyNumberFormat="1" applyFont="1" applyFill="1" applyBorder="1" applyAlignment="1">
      <alignment vertical="center"/>
    </xf>
    <xf numFmtId="41" fontId="26" fillId="0" borderId="0" xfId="1" applyNumberFormat="1" applyFont="1" applyFill="1" applyAlignment="1">
      <alignment vertical="center"/>
    </xf>
    <xf numFmtId="164" fontId="26" fillId="0" borderId="0" xfId="1" applyNumberFormat="1" applyFont="1" applyFill="1" applyAlignment="1">
      <alignment vertical="center"/>
    </xf>
    <xf numFmtId="165" fontId="26" fillId="0" borderId="0" xfId="1" applyNumberFormat="1" applyFont="1" applyFill="1" applyAlignment="1">
      <alignment horizontal="center" vertical="center"/>
    </xf>
    <xf numFmtId="41" fontId="26" fillId="0" borderId="0" xfId="1" applyNumberFormat="1" applyFont="1" applyFill="1" applyBorder="1" applyAlignment="1">
      <alignment horizontal="right" vertical="center"/>
    </xf>
    <xf numFmtId="41" fontId="26" fillId="0" borderId="0" xfId="1" applyNumberFormat="1" applyFont="1" applyFill="1" applyAlignment="1">
      <alignment horizontal="right" vertical="center"/>
    </xf>
    <xf numFmtId="41" fontId="26" fillId="0" borderId="0" xfId="1" applyNumberFormat="1" applyFont="1" applyFill="1" applyAlignment="1">
      <alignment horizontal="center" vertical="center"/>
    </xf>
    <xf numFmtId="41" fontId="26" fillId="0" borderId="6" xfId="1" applyNumberFormat="1" applyFont="1" applyFill="1" applyBorder="1" applyAlignment="1">
      <alignment vertical="center"/>
    </xf>
    <xf numFmtId="41" fontId="26" fillId="0" borderId="1" xfId="1" applyNumberFormat="1" applyFont="1" applyFill="1" applyBorder="1" applyAlignment="1">
      <alignment horizontal="right" vertical="center"/>
    </xf>
    <xf numFmtId="41" fontId="28" fillId="0" borderId="0" xfId="1" applyNumberFormat="1" applyFont="1" applyFill="1" applyBorder="1" applyAlignment="1">
      <alignment horizontal="center" vertical="center"/>
    </xf>
    <xf numFmtId="41" fontId="29" fillId="0" borderId="0" xfId="1" applyNumberFormat="1" applyFont="1" applyFill="1" applyBorder="1" applyAlignment="1">
      <alignment vertical="center"/>
    </xf>
    <xf numFmtId="41" fontId="28" fillId="0" borderId="0" xfId="1" applyNumberFormat="1" applyFont="1" applyFill="1" applyBorder="1" applyAlignment="1">
      <alignment vertical="center"/>
    </xf>
    <xf numFmtId="41" fontId="28" fillId="0" borderId="0" xfId="1" applyNumberFormat="1" applyFont="1" applyFill="1" applyAlignment="1">
      <alignment vertical="center"/>
    </xf>
    <xf numFmtId="41" fontId="28" fillId="0" borderId="0" xfId="1" applyNumberFormat="1" applyFont="1" applyFill="1" applyBorder="1" applyAlignment="1">
      <alignment horizontal="right" vertical="center"/>
    </xf>
    <xf numFmtId="38" fontId="1" fillId="0" borderId="0" xfId="22" applyNumberFormat="1" applyFont="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41" fontId="16" fillId="0" borderId="0" xfId="1" applyNumberFormat="1" applyFont="1" applyFill="1" applyAlignment="1">
      <alignment vertical="center"/>
    </xf>
    <xf numFmtId="38" fontId="16" fillId="0" borderId="0" xfId="0" applyNumberFormat="1" applyFont="1" applyAlignment="1">
      <alignment vertical="center"/>
    </xf>
    <xf numFmtId="0" fontId="16" fillId="0" borderId="0" xfId="0" applyFont="1" applyAlignment="1">
      <alignment horizontal="left" vertical="center"/>
    </xf>
    <xf numFmtId="0" fontId="14" fillId="0" borderId="0" xfId="0" applyFont="1" applyAlignment="1">
      <alignment vertical="center"/>
    </xf>
    <xf numFmtId="0" fontId="16" fillId="0" borderId="0" xfId="0" applyFont="1" applyAlignment="1">
      <alignment horizontal="center" vertical="center"/>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41" fontId="17"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38" fontId="16" fillId="0" borderId="0" xfId="22" applyNumberFormat="1" applyFont="1" applyAlignment="1">
      <alignment horizontal="center" vertical="center"/>
    </xf>
    <xf numFmtId="167" fontId="2" fillId="0" borderId="7" xfId="1" applyNumberFormat="1" applyFont="1" applyFill="1" applyBorder="1" applyAlignment="1">
      <alignment horizontal="center" vertical="center"/>
    </xf>
    <xf numFmtId="166" fontId="2" fillId="0" borderId="0" xfId="1" applyNumberFormat="1" applyFont="1" applyFill="1" applyBorder="1" applyAlignment="1">
      <alignment horizontal="right" vertical="center"/>
    </xf>
    <xf numFmtId="41" fontId="2" fillId="0" borderId="0" xfId="1" applyNumberFormat="1" applyFont="1" applyFill="1" applyBorder="1" applyAlignment="1">
      <alignment vertical="center"/>
    </xf>
    <xf numFmtId="167" fontId="28" fillId="0" borderId="7" xfId="1" applyNumberFormat="1" applyFont="1" applyFill="1" applyBorder="1" applyAlignment="1">
      <alignment horizontal="center" vertical="center"/>
    </xf>
    <xf numFmtId="167" fontId="28" fillId="0" borderId="0" xfId="1" applyNumberFormat="1" applyFont="1" applyFill="1" applyBorder="1" applyAlignment="1">
      <alignment horizontal="center" vertical="center"/>
    </xf>
    <xf numFmtId="167" fontId="28" fillId="0" borderId="6" xfId="1" applyNumberFormat="1" applyFont="1" applyFill="1" applyBorder="1" applyAlignment="1">
      <alignment horizontal="center"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1" applyNumberFormat="1" applyFont="1" applyFill="1" applyAlignment="1">
      <alignment horizontal="left" vertical="center" indent="1"/>
    </xf>
    <xf numFmtId="43" fontId="26" fillId="0" borderId="0" xfId="1" applyFont="1" applyFill="1" applyBorder="1" applyAlignment="1">
      <alignment vertical="center"/>
    </xf>
    <xf numFmtId="41" fontId="15" fillId="0" borderId="0" xfId="1" applyNumberFormat="1" applyFont="1" applyFill="1" applyBorder="1" applyAlignment="1">
      <alignment horizontal="right" vertical="center"/>
    </xf>
    <xf numFmtId="43" fontId="17" fillId="0" borderId="0" xfId="1" applyFont="1" applyFill="1" applyAlignment="1">
      <alignment horizontal="center" vertical="center"/>
    </xf>
    <xf numFmtId="172" fontId="17" fillId="0" borderId="0" xfId="38" applyNumberFormat="1" applyFont="1" applyFill="1" applyAlignment="1">
      <alignment horizontal="center" vertical="center"/>
    </xf>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164" fontId="28" fillId="0" borderId="0" xfId="1" applyNumberFormat="1" applyFont="1" applyFill="1" applyBorder="1" applyAlignment="1">
      <alignment horizontal="right" vertical="center"/>
    </xf>
    <xf numFmtId="167" fontId="2" fillId="0" borderId="0" xfId="1" applyNumberFormat="1" applyFont="1" applyFill="1" applyBorder="1" applyAlignment="1">
      <alignment horizontal="center" vertical="center"/>
    </xf>
    <xf numFmtId="164" fontId="26" fillId="0" borderId="0" xfId="1" applyNumberFormat="1" applyFont="1" applyFill="1" applyBorder="1" applyAlignment="1">
      <alignment horizontal="right" vertical="center"/>
    </xf>
    <xf numFmtId="164" fontId="28" fillId="0" borderId="7" xfId="1" applyNumberFormat="1" applyFont="1" applyFill="1" applyBorder="1" applyAlignment="1">
      <alignment horizontal="center" vertical="center"/>
    </xf>
    <xf numFmtId="164" fontId="28" fillId="0" borderId="6" xfId="1" applyNumberFormat="1" applyFont="1" applyFill="1" applyBorder="1" applyAlignment="1">
      <alignment horizontal="center" vertical="center"/>
    </xf>
    <xf numFmtId="164" fontId="28" fillId="0" borderId="2" xfId="1" applyNumberFormat="1" applyFont="1" applyFill="1" applyBorder="1" applyAlignment="1">
      <alignment horizontal="center" vertical="center"/>
    </xf>
    <xf numFmtId="164" fontId="26" fillId="0" borderId="0" xfId="1" applyNumberFormat="1" applyFont="1" applyFill="1" applyBorder="1" applyAlignment="1">
      <alignment vertical="center"/>
    </xf>
    <xf numFmtId="164" fontId="26" fillId="0" borderId="6" xfId="1" applyNumberFormat="1" applyFont="1" applyFill="1" applyBorder="1" applyAlignment="1">
      <alignment vertical="center"/>
    </xf>
    <xf numFmtId="0" fontId="16" fillId="0" borderId="0" xfId="22" applyFont="1" applyAlignment="1">
      <alignment vertical="center"/>
    </xf>
    <xf numFmtId="164" fontId="16" fillId="0" borderId="0" xfId="1" applyNumberFormat="1" applyFont="1" applyFill="1" applyBorder="1" applyAlignment="1">
      <alignment horizontal="center" vertical="center"/>
    </xf>
    <xf numFmtId="166" fontId="1" fillId="0" borderId="6" xfId="1" applyNumberFormat="1" applyFont="1" applyFill="1" applyBorder="1" applyAlignment="1">
      <alignment horizontal="center" vertical="center"/>
    </xf>
    <xf numFmtId="164" fontId="1" fillId="0" borderId="6" xfId="1" applyNumberFormat="1" applyFont="1" applyFill="1" applyBorder="1" applyAlignment="1">
      <alignment vertical="center"/>
    </xf>
    <xf numFmtId="164" fontId="1" fillId="0" borderId="0" xfId="1" applyNumberFormat="1" applyFont="1" applyFill="1" applyBorder="1" applyAlignment="1">
      <alignment vertical="center"/>
    </xf>
    <xf numFmtId="167" fontId="2" fillId="0" borderId="6" xfId="1" applyNumberFormat="1" applyFont="1" applyFill="1" applyBorder="1" applyAlignment="1">
      <alignment horizontal="center" vertical="center"/>
    </xf>
    <xf numFmtId="0" fontId="15" fillId="0" borderId="0" xfId="22" applyFont="1" applyAlignment="1">
      <alignment horizontal="left"/>
    </xf>
    <xf numFmtId="0" fontId="16" fillId="0" borderId="0" xfId="22" applyFont="1" applyAlignment="1">
      <alignment horizontal="left"/>
    </xf>
    <xf numFmtId="0" fontId="15" fillId="0" borderId="0" xfId="22" applyFont="1"/>
    <xf numFmtId="167" fontId="2" fillId="0" borderId="2" xfId="1" applyNumberFormat="1" applyFont="1" applyFill="1" applyBorder="1" applyAlignment="1">
      <alignment horizontal="center" vertical="center"/>
    </xf>
    <xf numFmtId="167" fontId="1" fillId="0" borderId="6" xfId="1" applyNumberFormat="1" applyFont="1" applyFill="1" applyBorder="1" applyAlignment="1">
      <alignment horizontal="center" vertical="center"/>
    </xf>
    <xf numFmtId="164" fontId="28" fillId="0" borderId="1" xfId="1" applyNumberFormat="1" applyFont="1" applyFill="1" applyBorder="1" applyAlignment="1">
      <alignment vertical="center"/>
    </xf>
    <xf numFmtId="164" fontId="15" fillId="0" borderId="1" xfId="1" applyNumberFormat="1" applyFont="1" applyFill="1" applyBorder="1" applyAlignment="1">
      <alignment vertical="center"/>
    </xf>
    <xf numFmtId="41" fontId="26" fillId="0" borderId="0" xfId="1" applyNumberFormat="1" applyFont="1" applyFill="1" applyBorder="1" applyAlignment="1">
      <alignment horizontal="center" vertical="center"/>
    </xf>
    <xf numFmtId="164" fontId="26" fillId="0" borderId="6" xfId="1" applyNumberFormat="1" applyFont="1" applyFill="1" applyBorder="1" applyAlignment="1"/>
    <xf numFmtId="43" fontId="26" fillId="0" borderId="6" xfId="1" applyFont="1" applyFill="1" applyBorder="1" applyAlignment="1">
      <alignment horizontal="center" vertical="center"/>
    </xf>
    <xf numFmtId="41" fontId="12" fillId="0" borderId="0" xfId="1" applyNumberFormat="1" applyFont="1" applyFill="1" applyBorder="1" applyAlignment="1">
      <alignment horizontal="center" vertical="center"/>
    </xf>
    <xf numFmtId="0" fontId="16" fillId="0" borderId="0" xfId="17" applyFont="1" applyAlignment="1">
      <alignment vertical="center"/>
    </xf>
    <xf numFmtId="0" fontId="13" fillId="0" borderId="0" xfId="22" applyFont="1" applyAlignment="1">
      <alignment vertical="center"/>
    </xf>
    <xf numFmtId="0" fontId="13" fillId="0" borderId="0" xfId="22" applyFont="1" applyAlignment="1">
      <alignment horizontal="left" vertical="center"/>
    </xf>
    <xf numFmtId="0" fontId="14" fillId="0" borderId="0" xfId="22" applyFont="1" applyAlignment="1">
      <alignment vertical="center"/>
    </xf>
    <xf numFmtId="0" fontId="10" fillId="0" borderId="0" xfId="22" applyFont="1" applyAlignment="1">
      <alignment vertical="center"/>
    </xf>
    <xf numFmtId="0" fontId="2" fillId="0" borderId="0" xfId="22" applyFont="1" applyAlignment="1">
      <alignment vertical="center"/>
    </xf>
    <xf numFmtId="0" fontId="19" fillId="0" borderId="0" xfId="22" applyFont="1" applyAlignment="1">
      <alignment vertical="center"/>
    </xf>
    <xf numFmtId="0" fontId="2" fillId="0" borderId="0" xfId="22" applyFont="1" applyAlignment="1">
      <alignment horizontal="center" vertical="center"/>
    </xf>
    <xf numFmtId="0" fontId="12" fillId="0" borderId="0" xfId="22" applyFont="1" applyAlignment="1">
      <alignment vertical="center"/>
    </xf>
    <xf numFmtId="0" fontId="12" fillId="0" borderId="0" xfId="0" applyFont="1" applyAlignment="1">
      <alignment horizontal="center" vertical="center"/>
    </xf>
    <xf numFmtId="0" fontId="1" fillId="0" borderId="0" xfId="0" applyFont="1" applyAlignment="1">
      <alignment horizontal="center" vertical="center"/>
    </xf>
    <xf numFmtId="41" fontId="2" fillId="0" borderId="0" xfId="22" applyNumberFormat="1" applyFont="1" applyAlignment="1">
      <alignment vertical="center"/>
    </xf>
    <xf numFmtId="166" fontId="2" fillId="0" borderId="0" xfId="1" applyNumberFormat="1" applyFont="1" applyFill="1" applyBorder="1" applyAlignment="1">
      <alignment horizontal="center" vertical="center"/>
    </xf>
    <xf numFmtId="0" fontId="2" fillId="0" borderId="0" xfId="0" applyFont="1" applyAlignment="1">
      <alignment horizontal="left"/>
    </xf>
    <xf numFmtId="0" fontId="1" fillId="0" borderId="0" xfId="0" applyFont="1" applyAlignment="1">
      <alignment horizontal="left"/>
    </xf>
    <xf numFmtId="0" fontId="12" fillId="0" borderId="0" xfId="22" applyFont="1" applyAlignment="1">
      <alignment horizontal="center" vertical="center"/>
    </xf>
    <xf numFmtId="0" fontId="2" fillId="0" borderId="0" xfId="0" applyFont="1"/>
    <xf numFmtId="38" fontId="1" fillId="0" borderId="0" xfId="22" applyNumberFormat="1" applyFont="1" applyAlignment="1">
      <alignment vertical="center"/>
    </xf>
    <xf numFmtId="0" fontId="19" fillId="0" borderId="0" xfId="0" applyFont="1" applyAlignment="1">
      <alignment horizontal="left"/>
    </xf>
    <xf numFmtId="0" fontId="19" fillId="0" borderId="0" xfId="22" applyFont="1" applyAlignment="1">
      <alignment horizontal="center" vertical="center"/>
    </xf>
    <xf numFmtId="166" fontId="2" fillId="0" borderId="7" xfId="1" applyNumberFormat="1" applyFont="1" applyFill="1" applyBorder="1" applyAlignment="1">
      <alignment horizontal="center" vertical="center"/>
    </xf>
    <xf numFmtId="164" fontId="2" fillId="0" borderId="0" xfId="1" applyNumberFormat="1" applyFont="1" applyFill="1" applyBorder="1" applyAlignment="1">
      <alignment vertical="center"/>
    </xf>
    <xf numFmtId="0" fontId="1" fillId="0" borderId="0" xfId="0" applyFont="1" applyAlignment="1">
      <alignment horizontal="left" vertical="center"/>
    </xf>
    <xf numFmtId="41" fontId="1" fillId="0" borderId="0" xfId="22" applyNumberFormat="1" applyFont="1" applyAlignment="1">
      <alignment vertical="center"/>
    </xf>
    <xf numFmtId="0" fontId="27" fillId="0" borderId="0" xfId="0" applyFont="1" applyAlignment="1">
      <alignment vertical="center"/>
    </xf>
    <xf numFmtId="0" fontId="33" fillId="0" borderId="0" xfId="0" applyFont="1" applyAlignment="1">
      <alignment vertical="center"/>
    </xf>
    <xf numFmtId="0" fontId="28"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17" fillId="0" borderId="0" xfId="17" applyFont="1" applyAlignment="1">
      <alignment horizontal="center" vertical="center"/>
    </xf>
    <xf numFmtId="0" fontId="30" fillId="0" borderId="0" xfId="0" applyFont="1" applyAlignment="1">
      <alignment vertical="center"/>
    </xf>
    <xf numFmtId="0" fontId="31" fillId="0" borderId="0" xfId="0" applyFont="1" applyAlignment="1">
      <alignment vertical="center"/>
    </xf>
    <xf numFmtId="37" fontId="26" fillId="0" borderId="0" xfId="0" applyNumberFormat="1" applyFont="1" applyAlignment="1">
      <alignment vertical="center"/>
    </xf>
    <xf numFmtId="0" fontId="26" fillId="0" borderId="0" xfId="17" applyFont="1" applyAlignment="1">
      <alignment vertical="top"/>
    </xf>
    <xf numFmtId="0" fontId="30" fillId="0" borderId="0" xfId="17" applyFont="1" applyAlignment="1">
      <alignment horizontal="center" vertical="center"/>
    </xf>
    <xf numFmtId="0" fontId="26" fillId="0" borderId="0" xfId="0" applyFont="1" applyAlignment="1">
      <alignment vertical="top"/>
    </xf>
    <xf numFmtId="0" fontId="28" fillId="0" borderId="0" xfId="0" applyFont="1" applyAlignment="1">
      <alignment vertical="top"/>
    </xf>
    <xf numFmtId="0" fontId="28" fillId="0" borderId="0" xfId="0" applyFont="1" applyAlignment="1">
      <alignment horizontal="left" vertical="center" indent="4"/>
    </xf>
    <xf numFmtId="0" fontId="30" fillId="0" borderId="0" xfId="0" applyFont="1" applyAlignment="1">
      <alignment horizontal="left" vertical="center" indent="4"/>
    </xf>
    <xf numFmtId="0" fontId="15" fillId="0" borderId="0" xfId="17" applyFont="1" applyAlignment="1">
      <alignment vertical="center"/>
    </xf>
    <xf numFmtId="0" fontId="26" fillId="0" borderId="0" xfId="17" applyFont="1" applyAlignment="1">
      <alignment vertical="center"/>
    </xf>
    <xf numFmtId="0" fontId="26" fillId="0" borderId="0" xfId="17" applyFont="1" applyAlignment="1">
      <alignment horizontal="center" vertical="center"/>
    </xf>
    <xf numFmtId="0" fontId="31" fillId="0" borderId="0" xfId="0" applyFont="1" applyAlignment="1">
      <alignment horizontal="center" vertical="center"/>
    </xf>
    <xf numFmtId="0" fontId="15" fillId="0" borderId="0" xfId="0" applyFont="1" applyAlignment="1">
      <alignment horizontal="left"/>
    </xf>
    <xf numFmtId="164" fontId="26" fillId="0" borderId="0" xfId="0" applyNumberFormat="1" applyFont="1" applyAlignment="1">
      <alignment vertical="center"/>
    </xf>
    <xf numFmtId="0" fontId="31" fillId="0" borderId="0" xfId="17" applyFont="1" applyAlignment="1">
      <alignment horizontal="left" vertical="center"/>
    </xf>
    <xf numFmtId="0" fontId="26" fillId="0" borderId="0" xfId="17" applyFont="1"/>
    <xf numFmtId="0" fontId="26" fillId="0" borderId="0" xfId="17" applyFont="1" applyAlignment="1">
      <alignment horizontal="left" vertical="top"/>
    </xf>
    <xf numFmtId="0" fontId="18" fillId="0" borderId="0" xfId="0" applyFont="1" applyAlignment="1">
      <alignment horizontal="left"/>
    </xf>
    <xf numFmtId="0" fontId="28" fillId="0" borderId="0" xfId="17" applyFont="1"/>
    <xf numFmtId="0" fontId="32" fillId="0" borderId="0" xfId="0" applyFont="1" applyAlignment="1">
      <alignment vertical="center"/>
    </xf>
    <xf numFmtId="0" fontId="25" fillId="0" borderId="0" xfId="0" applyFont="1" applyAlignment="1">
      <alignment vertical="center"/>
    </xf>
    <xf numFmtId="0" fontId="31" fillId="0" borderId="0" xfId="17" applyFont="1" applyAlignment="1">
      <alignment vertical="center"/>
    </xf>
    <xf numFmtId="0" fontId="13" fillId="0" borderId="0" xfId="17" applyFont="1" applyAlignment="1">
      <alignment vertical="center"/>
    </xf>
    <xf numFmtId="0" fontId="14" fillId="0" borderId="0" xfId="17" applyFont="1" applyAlignment="1">
      <alignment vertical="center"/>
    </xf>
    <xf numFmtId="0" fontId="17" fillId="0" borderId="0" xfId="17" applyFont="1" applyAlignment="1">
      <alignment vertical="center"/>
    </xf>
    <xf numFmtId="0" fontId="16" fillId="0" borderId="0" xfId="17" applyFont="1" applyAlignment="1">
      <alignment horizontal="center" vertical="center"/>
    </xf>
    <xf numFmtId="0" fontId="15" fillId="0" borderId="0" xfId="17" applyFont="1" applyAlignment="1">
      <alignment horizontal="left" vertical="center"/>
    </xf>
    <xf numFmtId="0" fontId="18" fillId="0" borderId="0" xfId="17" applyFont="1" applyAlignment="1">
      <alignment horizontal="center" vertical="center"/>
    </xf>
    <xf numFmtId="0" fontId="18" fillId="0" borderId="0" xfId="17" applyFont="1" applyAlignment="1">
      <alignment vertical="center"/>
    </xf>
    <xf numFmtId="37" fontId="16" fillId="0" borderId="0" xfId="17" applyNumberFormat="1" applyFont="1" applyAlignment="1">
      <alignment vertical="center"/>
    </xf>
    <xf numFmtId="0" fontId="16" fillId="0" borderId="0" xfId="17" applyFont="1" applyAlignment="1">
      <alignment vertical="top"/>
    </xf>
    <xf numFmtId="0" fontId="17" fillId="0" borderId="0" xfId="18" applyFont="1" applyAlignment="1">
      <alignment horizontal="center" vertical="center"/>
    </xf>
    <xf numFmtId="0" fontId="16" fillId="0" borderId="0" xfId="17" applyFont="1" applyAlignment="1">
      <alignment horizontal="left" vertical="top"/>
    </xf>
    <xf numFmtId="0" fontId="16" fillId="0" borderId="0" xfId="17" applyFont="1" applyAlignment="1">
      <alignment horizontal="center" vertical="top"/>
    </xf>
    <xf numFmtId="0" fontId="15" fillId="0" borderId="0" xfId="17" applyFont="1" applyAlignment="1">
      <alignment vertical="top"/>
    </xf>
    <xf numFmtId="0" fontId="15" fillId="0" borderId="0" xfId="17" applyFont="1" applyAlignment="1">
      <alignment horizontal="center" vertical="center"/>
    </xf>
    <xf numFmtId="0" fontId="16" fillId="0" borderId="0" xfId="17" applyFont="1" applyAlignment="1">
      <alignment horizontal="left" vertical="center" indent="4"/>
    </xf>
    <xf numFmtId="164" fontId="16" fillId="0" borderId="0" xfId="17" applyNumberFormat="1" applyFont="1" applyAlignment="1">
      <alignment vertical="center"/>
    </xf>
    <xf numFmtId="37" fontId="16" fillId="0" borderId="0" xfId="17" applyNumberFormat="1" applyFont="1" applyAlignment="1">
      <alignment horizontal="right" vertical="center"/>
    </xf>
    <xf numFmtId="0" fontId="16" fillId="0" borderId="0" xfId="22" applyFont="1" applyAlignment="1">
      <alignment vertical="top"/>
    </xf>
    <xf numFmtId="43" fontId="16" fillId="0" borderId="0" xfId="1" applyFont="1" applyFill="1" applyAlignment="1">
      <alignment horizontal="right" vertical="center"/>
    </xf>
    <xf numFmtId="167" fontId="16" fillId="0" borderId="0" xfId="17" applyNumberFormat="1" applyFont="1" applyAlignment="1">
      <alignment horizontal="right" vertical="center"/>
    </xf>
    <xf numFmtId="0" fontId="16" fillId="0" borderId="0" xfId="17" applyFont="1" applyAlignment="1">
      <alignment horizontal="left" vertical="center" indent="2"/>
    </xf>
    <xf numFmtId="0" fontId="16" fillId="0" borderId="0" xfId="17" applyFont="1" applyAlignment="1">
      <alignment horizontal="left" vertical="center" indent="1"/>
    </xf>
    <xf numFmtId="43" fontId="26" fillId="0" borderId="0" xfId="1" applyFont="1" applyFill="1" applyAlignment="1">
      <alignment vertical="center"/>
    </xf>
    <xf numFmtId="164" fontId="31" fillId="0" borderId="0" xfId="0" applyNumberFormat="1" applyFont="1" applyAlignment="1">
      <alignment horizontal="center" vertical="center"/>
    </xf>
    <xf numFmtId="0" fontId="36" fillId="0" borderId="0" xfId="22" applyFont="1" applyAlignment="1">
      <alignment vertical="center"/>
    </xf>
    <xf numFmtId="0" fontId="36"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37" fontId="29" fillId="0" borderId="0" xfId="0" applyNumberFormat="1" applyFont="1" applyAlignment="1">
      <alignment vertical="center"/>
    </xf>
    <xf numFmtId="41" fontId="29" fillId="0" borderId="0" xfId="1" applyNumberFormat="1" applyFont="1" applyFill="1" applyAlignment="1">
      <alignment vertical="center"/>
    </xf>
    <xf numFmtId="41" fontId="37" fillId="0" borderId="0" xfId="1" applyNumberFormat="1" applyFont="1" applyFill="1" applyBorder="1" applyAlignment="1">
      <alignment vertical="center"/>
    </xf>
    <xf numFmtId="41" fontId="29" fillId="0" borderId="0" xfId="1" applyNumberFormat="1" applyFont="1" applyFill="1" applyBorder="1" applyAlignment="1">
      <alignment horizontal="right" vertical="center"/>
    </xf>
    <xf numFmtId="43" fontId="29" fillId="0" borderId="0" xfId="1" applyFont="1" applyFill="1" applyBorder="1" applyAlignment="1">
      <alignment vertical="center"/>
    </xf>
    <xf numFmtId="41" fontId="37" fillId="0" borderId="0" xfId="1" applyNumberFormat="1" applyFont="1" applyFill="1" applyBorder="1" applyAlignment="1">
      <alignment horizontal="right" vertical="center"/>
    </xf>
    <xf numFmtId="164" fontId="29" fillId="0" borderId="0" xfId="0" applyNumberFormat="1" applyFont="1" applyAlignment="1">
      <alignment vertical="center"/>
    </xf>
    <xf numFmtId="41" fontId="37" fillId="0" borderId="0" xfId="1" applyNumberFormat="1" applyFont="1" applyFill="1" applyAlignment="1">
      <alignment vertical="center"/>
    </xf>
    <xf numFmtId="164" fontId="37" fillId="0" borderId="0" xfId="1" applyNumberFormat="1" applyFont="1" applyFill="1" applyBorder="1" applyAlignment="1">
      <alignment horizontal="right" vertical="center"/>
    </xf>
    <xf numFmtId="41" fontId="37" fillId="0" borderId="0" xfId="1" applyNumberFormat="1" applyFont="1" applyFill="1" applyBorder="1" applyAlignment="1">
      <alignment horizontal="center" vertical="center"/>
    </xf>
    <xf numFmtId="0" fontId="38" fillId="0" borderId="0" xfId="0" applyFont="1" applyAlignment="1">
      <alignment vertical="center"/>
    </xf>
    <xf numFmtId="43" fontId="26" fillId="0" borderId="0" xfId="1" applyFont="1" applyFill="1" applyBorder="1" applyAlignment="1">
      <alignment horizontal="center" vertical="center"/>
    </xf>
    <xf numFmtId="0" fontId="13" fillId="0" borderId="0" xfId="22" applyFont="1" applyAlignment="1">
      <alignment horizontal="center" vertical="center"/>
    </xf>
    <xf numFmtId="0" fontId="33" fillId="0" borderId="0" xfId="0" applyFont="1" applyAlignment="1">
      <alignment horizontal="center" vertical="center"/>
    </xf>
    <xf numFmtId="0" fontId="32" fillId="0" borderId="0" xfId="0" applyFont="1" applyAlignment="1">
      <alignment horizontal="center" vertical="center"/>
    </xf>
    <xf numFmtId="0" fontId="31" fillId="0" borderId="0" xfId="17" applyFont="1" applyAlignment="1">
      <alignment horizontal="center" vertical="center"/>
    </xf>
    <xf numFmtId="164" fontId="16" fillId="0" borderId="6" xfId="1" applyNumberFormat="1" applyFont="1" applyFill="1" applyBorder="1" applyAlignment="1">
      <alignment horizontal="center" vertical="center"/>
    </xf>
    <xf numFmtId="164" fontId="15" fillId="0" borderId="0" xfId="1" applyNumberFormat="1" applyFont="1" applyFill="1" applyBorder="1" applyAlignment="1">
      <alignment horizontal="right" vertical="center"/>
    </xf>
    <xf numFmtId="164" fontId="26" fillId="0" borderId="0" xfId="1" applyNumberFormat="1" applyFont="1" applyFill="1" applyBorder="1" applyAlignment="1">
      <alignment horizontal="center" vertical="center"/>
    </xf>
    <xf numFmtId="164" fontId="29" fillId="0" borderId="0" xfId="1" applyNumberFormat="1" applyFont="1" applyFill="1" applyBorder="1" applyAlignment="1">
      <alignment horizontal="center" vertical="center"/>
    </xf>
    <xf numFmtId="0" fontId="16" fillId="0" borderId="0" xfId="17" applyFont="1" applyAlignment="1">
      <alignment horizontal="left" vertical="center"/>
    </xf>
    <xf numFmtId="0" fontId="30" fillId="0" borderId="0" xfId="0" applyFont="1" applyAlignment="1">
      <alignment horizontal="center" vertical="center"/>
    </xf>
    <xf numFmtId="43" fontId="26" fillId="0" borderId="0" xfId="1" applyFont="1" applyFill="1" applyBorder="1" applyAlignment="1">
      <alignment horizontal="right" vertical="center"/>
    </xf>
    <xf numFmtId="43" fontId="28" fillId="0" borderId="6" xfId="1" applyFont="1" applyFill="1" applyBorder="1" applyAlignment="1">
      <alignment horizontal="center" vertical="center"/>
    </xf>
    <xf numFmtId="164" fontId="16" fillId="0" borderId="1" xfId="1" applyNumberFormat="1" applyFont="1" applyFill="1" applyBorder="1" applyAlignment="1">
      <alignment horizontal="center" vertical="center"/>
    </xf>
    <xf numFmtId="164" fontId="16" fillId="0" borderId="6" xfId="1" applyNumberFormat="1" applyFont="1" applyFill="1" applyBorder="1" applyAlignment="1">
      <alignment horizontal="right" vertical="center"/>
    </xf>
    <xf numFmtId="164" fontId="26" fillId="0" borderId="6" xfId="1" applyNumberFormat="1" applyFont="1" applyFill="1" applyBorder="1" applyAlignment="1">
      <alignment horizontal="right" vertical="center"/>
    </xf>
    <xf numFmtId="164" fontId="26" fillId="0" borderId="6" xfId="1" applyNumberFormat="1" applyFont="1" applyFill="1" applyBorder="1" applyAlignment="1">
      <alignment horizontal="center" vertical="center"/>
    </xf>
    <xf numFmtId="164" fontId="14" fillId="0" borderId="0" xfId="1" applyNumberFormat="1" applyFont="1" applyFill="1" applyAlignment="1">
      <alignment vertical="center"/>
    </xf>
    <xf numFmtId="164" fontId="16" fillId="0" borderId="0" xfId="1" applyNumberFormat="1" applyFont="1" applyFill="1"/>
    <xf numFmtId="43" fontId="28" fillId="0" borderId="8" xfId="1" applyFont="1" applyFill="1" applyBorder="1" applyAlignment="1">
      <alignment vertical="center"/>
    </xf>
    <xf numFmtId="43" fontId="28" fillId="0" borderId="0" xfId="1" applyFont="1" applyFill="1" applyBorder="1" applyAlignment="1">
      <alignment vertical="center"/>
    </xf>
    <xf numFmtId="173" fontId="37" fillId="0" borderId="0" xfId="1" applyNumberFormat="1" applyFont="1" applyFill="1" applyAlignment="1">
      <alignment vertical="center"/>
    </xf>
    <xf numFmtId="173" fontId="28" fillId="0" borderId="0" xfId="1" applyNumberFormat="1" applyFont="1" applyFill="1" applyAlignment="1">
      <alignment vertical="center"/>
    </xf>
    <xf numFmtId="0" fontId="28" fillId="0" borderId="0" xfId="17" applyFont="1" applyAlignment="1"/>
    <xf numFmtId="173" fontId="26" fillId="0" borderId="0" xfId="1" applyNumberFormat="1" applyFont="1" applyFill="1" applyAlignment="1">
      <alignment vertical="center"/>
    </xf>
    <xf numFmtId="41" fontId="2" fillId="0" borderId="6" xfId="1" applyNumberFormat="1" applyFont="1" applyFill="1" applyBorder="1" applyAlignment="1">
      <alignment horizontal="right" vertical="center"/>
    </xf>
    <xf numFmtId="41" fontId="1" fillId="0" borderId="0" xfId="1" applyNumberFormat="1" applyFont="1" applyFill="1" applyBorder="1" applyAlignment="1">
      <alignment horizontal="right" vertical="center"/>
    </xf>
    <xf numFmtId="0" fontId="30" fillId="0" borderId="0" xfId="0" applyFont="1" applyAlignment="1">
      <alignment horizontal="center" vertical="center"/>
    </xf>
    <xf numFmtId="0" fontId="16" fillId="0" borderId="0" xfId="17" applyFont="1" applyFill="1" applyAlignment="1">
      <alignment vertical="top"/>
    </xf>
    <xf numFmtId="0" fontId="16" fillId="0" borderId="0" xfId="17" applyFont="1" applyFill="1" applyAlignment="1">
      <alignment vertical="center"/>
    </xf>
    <xf numFmtId="0" fontId="16" fillId="0" borderId="0" xfId="17" applyFont="1" applyFill="1" applyAlignment="1">
      <alignment horizontal="left" vertical="top"/>
    </xf>
    <xf numFmtId="0" fontId="15" fillId="0" borderId="0" xfId="17" applyFont="1" applyFill="1" applyAlignment="1">
      <alignment vertical="top"/>
    </xf>
    <xf numFmtId="0" fontId="16" fillId="0" borderId="0" xfId="36" applyFont="1" applyFill="1" applyAlignment="1">
      <alignment vertical="top"/>
    </xf>
    <xf numFmtId="37" fontId="16" fillId="0" borderId="0" xfId="17" applyNumberFormat="1" applyFont="1" applyFill="1" applyAlignment="1">
      <alignment vertical="center"/>
    </xf>
    <xf numFmtId="37" fontId="16" fillId="0" borderId="0" xfId="17" applyNumberFormat="1" applyFont="1" applyFill="1" applyAlignment="1">
      <alignment horizontal="right" vertical="center"/>
    </xf>
    <xf numFmtId="0" fontId="30" fillId="0" borderId="0" xfId="0" applyFont="1" applyAlignment="1">
      <alignment horizontal="center" vertical="center"/>
    </xf>
    <xf numFmtId="0" fontId="15" fillId="0" borderId="0" xfId="0" applyFont="1" applyAlignment="1">
      <alignment horizontal="center" vertical="center"/>
    </xf>
    <xf numFmtId="0" fontId="30" fillId="0" borderId="0" xfId="17" applyFont="1" applyAlignment="1">
      <alignment horizontal="center" vertical="center"/>
    </xf>
    <xf numFmtId="0" fontId="26" fillId="0" borderId="0" xfId="17" applyFont="1" applyFill="1"/>
    <xf numFmtId="0" fontId="17" fillId="0" borderId="0" xfId="17" applyFont="1" applyFill="1" applyAlignment="1">
      <alignment horizontal="center" vertical="top"/>
    </xf>
    <xf numFmtId="0" fontId="17" fillId="0" borderId="0" xfId="17" applyFont="1" applyFill="1" applyAlignment="1">
      <alignment horizontal="center" vertical="center"/>
    </xf>
    <xf numFmtId="0" fontId="18" fillId="0" borderId="0" xfId="17" applyFont="1" applyFill="1" applyAlignment="1">
      <alignment horizontal="center" vertical="center"/>
    </xf>
    <xf numFmtId="0" fontId="1" fillId="0" borderId="0" xfId="22" applyFont="1" applyFill="1" applyAlignment="1">
      <alignment vertical="center"/>
    </xf>
    <xf numFmtId="38" fontId="1" fillId="0" borderId="0" xfId="22" applyNumberFormat="1" applyFont="1" applyFill="1" applyAlignment="1">
      <alignment horizontal="center" vertical="center"/>
    </xf>
    <xf numFmtId="0" fontId="1" fillId="0" borderId="0" xfId="22" applyFont="1" applyFill="1" applyAlignment="1">
      <alignment horizontal="center" vertical="center"/>
    </xf>
    <xf numFmtId="0" fontId="2" fillId="0" borderId="0" xfId="22" applyFont="1" applyFill="1" applyAlignment="1">
      <alignment vertical="center"/>
    </xf>
    <xf numFmtId="0" fontId="1" fillId="0" borderId="0" xfId="39" applyFont="1" applyFill="1" applyAlignment="1">
      <alignment horizontal="center"/>
    </xf>
    <xf numFmtId="0" fontId="16" fillId="0" borderId="0" xfId="0" applyFont="1" applyFill="1" applyAlignment="1">
      <alignment vertical="center"/>
    </xf>
    <xf numFmtId="0" fontId="16" fillId="0" borderId="0" xfId="22" applyFont="1" applyFill="1" applyAlignment="1">
      <alignment horizontal="center" wrapText="1"/>
    </xf>
    <xf numFmtId="164" fontId="16" fillId="0" borderId="0" xfId="0" applyNumberFormat="1" applyFont="1" applyFill="1" applyAlignment="1">
      <alignment vertical="center"/>
    </xf>
    <xf numFmtId="38" fontId="16" fillId="0" borderId="0" xfId="0" applyNumberFormat="1" applyFont="1" applyFill="1" applyAlignment="1">
      <alignment vertical="center"/>
    </xf>
    <xf numFmtId="0" fontId="13" fillId="0" borderId="0" xfId="17" applyFont="1" applyFill="1" applyAlignment="1">
      <alignment vertical="center"/>
    </xf>
    <xf numFmtId="0" fontId="14" fillId="0" borderId="0" xfId="17" applyFont="1" applyFill="1" applyAlignment="1">
      <alignment vertical="center"/>
    </xf>
    <xf numFmtId="0" fontId="21" fillId="0" borderId="0" xfId="23" applyFont="1" applyFill="1"/>
    <xf numFmtId="0" fontId="15" fillId="0" borderId="0" xfId="36" applyFont="1" applyFill="1" applyAlignment="1">
      <alignment horizontal="centerContinuous" vertical="center"/>
    </xf>
    <xf numFmtId="0" fontId="18" fillId="0" borderId="0" xfId="36" applyFont="1" applyFill="1" applyAlignment="1">
      <alignment horizontal="center" vertical="center"/>
    </xf>
    <xf numFmtId="164" fontId="15" fillId="0" borderId="0" xfId="36" applyNumberFormat="1" applyFont="1" applyFill="1" applyAlignment="1">
      <alignment vertical="center"/>
    </xf>
    <xf numFmtId="0" fontId="15" fillId="0" borderId="0" xfId="36" applyFont="1" applyFill="1" applyAlignment="1">
      <alignment vertical="center"/>
    </xf>
    <xf numFmtId="0" fontId="15" fillId="0" borderId="0" xfId="36" applyFont="1" applyFill="1" applyAlignment="1">
      <alignment horizontal="right" vertical="center"/>
    </xf>
    <xf numFmtId="0" fontId="22" fillId="0" borderId="0" xfId="23" applyFont="1" applyFill="1"/>
    <xf numFmtId="0" fontId="15" fillId="0" borderId="0" xfId="36" applyFont="1" applyFill="1" applyAlignment="1">
      <alignment horizontal="center" vertical="center"/>
    </xf>
    <xf numFmtId="0" fontId="30" fillId="0" borderId="0" xfId="17" applyFont="1" applyFill="1" applyAlignment="1">
      <alignment horizontal="center" vertical="center"/>
    </xf>
    <xf numFmtId="0" fontId="26" fillId="0" borderId="0" xfId="17" applyFont="1" applyFill="1" applyAlignment="1">
      <alignment horizontal="center" vertical="center"/>
    </xf>
    <xf numFmtId="0" fontId="26" fillId="0" borderId="0" xfId="17" applyFont="1" applyFill="1" applyAlignment="1">
      <alignment vertical="center"/>
    </xf>
    <xf numFmtId="0" fontId="17" fillId="0" borderId="0" xfId="36" applyFont="1" applyFill="1" applyAlignment="1">
      <alignment horizontal="center" vertical="center"/>
    </xf>
    <xf numFmtId="0" fontId="18" fillId="0" borderId="0" xfId="36" applyFont="1" applyFill="1" applyAlignment="1">
      <alignment vertical="center"/>
    </xf>
    <xf numFmtId="164" fontId="15" fillId="0" borderId="0" xfId="1" applyNumberFormat="1" applyFont="1" applyFill="1" applyAlignment="1">
      <alignment horizontal="center" vertical="center"/>
    </xf>
    <xf numFmtId="0" fontId="16" fillId="0" borderId="0" xfId="36" applyFont="1" applyFill="1" applyAlignment="1">
      <alignment vertical="center"/>
    </xf>
    <xf numFmtId="167" fontId="22" fillId="0" borderId="0" xfId="23" applyNumberFormat="1" applyFont="1" applyFill="1"/>
    <xf numFmtId="0" fontId="17" fillId="0" borderId="0" xfId="36" applyFont="1" applyFill="1" applyAlignment="1">
      <alignment vertical="center"/>
    </xf>
    <xf numFmtId="0" fontId="17" fillId="0" borderId="0" xfId="28" applyFont="1" applyFill="1" applyAlignment="1">
      <alignment horizontal="center" vertical="center"/>
    </xf>
    <xf numFmtId="41" fontId="22" fillId="0" borderId="0" xfId="23" applyNumberFormat="1" applyFont="1" applyFill="1"/>
    <xf numFmtId="0" fontId="16" fillId="0" borderId="0" xfId="36" applyFont="1" applyFill="1" applyAlignment="1">
      <alignment horizontal="left" vertical="center" indent="1"/>
    </xf>
    <xf numFmtId="167" fontId="17" fillId="0" borderId="0" xfId="36" applyNumberFormat="1" applyFont="1" applyFill="1" applyAlignment="1">
      <alignment horizontal="center" vertical="center"/>
    </xf>
    <xf numFmtId="0" fontId="16" fillId="0" borderId="0" xfId="36" applyFont="1" applyFill="1" applyAlignment="1">
      <alignment horizontal="left" vertical="top"/>
    </xf>
    <xf numFmtId="0" fontId="16" fillId="0" borderId="0" xfId="36" applyFont="1" applyFill="1" applyAlignment="1">
      <alignment horizontal="left" vertical="center" indent="4"/>
    </xf>
    <xf numFmtId="0" fontId="4" fillId="0" borderId="0" xfId="23" applyFill="1"/>
    <xf numFmtId="0" fontId="2" fillId="0" borderId="0" xfId="36" applyFont="1" applyFill="1" applyAlignment="1">
      <alignment horizontal="centerContinuous" vertical="center"/>
    </xf>
    <xf numFmtId="0" fontId="19" fillId="0" borderId="0" xfId="36" applyFont="1" applyFill="1" applyAlignment="1">
      <alignment horizontal="center" vertical="center"/>
    </xf>
    <xf numFmtId="0" fontId="2" fillId="0" borderId="0" xfId="36" applyFont="1" applyFill="1" applyAlignment="1">
      <alignment vertical="center"/>
    </xf>
    <xf numFmtId="0" fontId="2" fillId="0" borderId="0" xfId="36" applyFont="1" applyFill="1" applyAlignment="1">
      <alignment horizontal="right" vertical="center"/>
    </xf>
    <xf numFmtId="0" fontId="16" fillId="0" borderId="0" xfId="23" applyFont="1" applyFill="1"/>
    <xf numFmtId="164" fontId="22" fillId="0" borderId="0" xfId="23" applyNumberFormat="1" applyFont="1" applyFill="1"/>
    <xf numFmtId="0" fontId="16" fillId="0" borderId="0" xfId="28" applyFont="1" applyFill="1" applyAlignment="1">
      <alignment vertical="center"/>
    </xf>
    <xf numFmtId="0" fontId="16" fillId="0" borderId="0" xfId="28" applyFont="1" applyFill="1" applyAlignment="1">
      <alignment vertical="top"/>
    </xf>
    <xf numFmtId="0" fontId="17" fillId="0" borderId="0" xfId="34" applyFont="1" applyFill="1" applyAlignment="1">
      <alignment horizontal="center" vertical="center"/>
    </xf>
    <xf numFmtId="0" fontId="16" fillId="0" borderId="0" xfId="36" applyFont="1" applyFill="1" applyAlignment="1">
      <alignment horizontal="center" vertical="center"/>
    </xf>
    <xf numFmtId="164" fontId="4" fillId="0" borderId="0" xfId="23" applyNumberFormat="1" applyFill="1"/>
    <xf numFmtId="0" fontId="1" fillId="0" borderId="0" xfId="36" applyFont="1" applyFill="1" applyAlignment="1">
      <alignment vertical="center"/>
    </xf>
    <xf numFmtId="0" fontId="12" fillId="0" borderId="0" xfId="36" applyFont="1" applyFill="1" applyAlignment="1">
      <alignment horizontal="center" vertical="center"/>
    </xf>
    <xf numFmtId="164" fontId="1" fillId="0" borderId="0" xfId="36" applyNumberFormat="1" applyFont="1" applyFill="1" applyAlignment="1">
      <alignment vertical="center"/>
    </xf>
    <xf numFmtId="0" fontId="1" fillId="0" borderId="0" xfId="17" applyFont="1" applyFill="1" applyAlignment="1">
      <alignment horizontal="left" vertical="center"/>
    </xf>
    <xf numFmtId="0" fontId="17" fillId="0" borderId="0" xfId="18" applyFont="1" applyFill="1" applyAlignment="1">
      <alignment horizontal="center" vertical="center"/>
    </xf>
    <xf numFmtId="0" fontId="16" fillId="0" borderId="0" xfId="17" applyFont="1" applyFill="1" applyAlignment="1">
      <alignment horizontal="center" vertical="center"/>
    </xf>
    <xf numFmtId="174" fontId="26" fillId="0" borderId="0" xfId="1" applyNumberFormat="1" applyFont="1" applyFill="1" applyBorder="1" applyAlignment="1">
      <alignment horizontal="right" vertical="center"/>
    </xf>
    <xf numFmtId="41" fontId="26" fillId="0" borderId="6" xfId="1" applyNumberFormat="1" applyFont="1" applyFill="1" applyBorder="1" applyAlignment="1">
      <alignment horizontal="right" vertical="center"/>
    </xf>
    <xf numFmtId="167" fontId="1" fillId="0" borderId="0" xfId="22" applyNumberFormat="1" applyFont="1" applyAlignment="1">
      <alignment vertical="center"/>
    </xf>
    <xf numFmtId="43" fontId="16" fillId="0" borderId="0" xfId="1" applyFont="1" applyAlignment="1">
      <alignment vertical="center"/>
    </xf>
    <xf numFmtId="41" fontId="12" fillId="0" borderId="0" xfId="1" applyNumberFormat="1" applyFont="1" applyFill="1" applyBorder="1" applyAlignment="1">
      <alignment horizontal="center" vertical="center"/>
    </xf>
    <xf numFmtId="41" fontId="17" fillId="0" borderId="0" xfId="1" applyNumberFormat="1" applyFont="1" applyFill="1" applyBorder="1" applyAlignment="1">
      <alignment horizontal="center" vertical="center"/>
    </xf>
    <xf numFmtId="0" fontId="15" fillId="0" borderId="0" xfId="0" applyFont="1" applyAlignment="1">
      <alignment horizontal="center" vertical="center"/>
    </xf>
    <xf numFmtId="0" fontId="16" fillId="0" borderId="6" xfId="0" applyFont="1" applyBorder="1" applyAlignment="1">
      <alignment horizontal="center" vertical="center"/>
    </xf>
    <xf numFmtId="0" fontId="15" fillId="0" borderId="0" xfId="17" applyFont="1" applyAlignment="1">
      <alignment horizontal="left" vertical="center"/>
    </xf>
    <xf numFmtId="164" fontId="25" fillId="0" borderId="0" xfId="0" applyNumberFormat="1" applyFont="1" applyAlignment="1">
      <alignment vertical="center"/>
    </xf>
    <xf numFmtId="164" fontId="16" fillId="0" borderId="0" xfId="3" applyNumberFormat="1" applyFont="1" applyFill="1" applyAlignment="1">
      <alignment horizontal="right"/>
    </xf>
    <xf numFmtId="164" fontId="16" fillId="0" borderId="0" xfId="3" applyNumberFormat="1" applyFont="1" applyFill="1" applyAlignment="1"/>
    <xf numFmtId="0" fontId="15" fillId="0" borderId="0" xfId="36" applyFont="1" applyFill="1" applyAlignment="1">
      <alignment horizontal="center" vertical="center"/>
    </xf>
    <xf numFmtId="0" fontId="30" fillId="0" borderId="0" xfId="17" applyFont="1" applyFill="1" applyAlignment="1">
      <alignment horizontal="center" vertical="center"/>
    </xf>
    <xf numFmtId="49" fontId="16" fillId="0" borderId="0" xfId="0" applyNumberFormat="1" applyFont="1" applyFill="1"/>
    <xf numFmtId="0" fontId="16" fillId="0" borderId="0" xfId="0" applyFont="1" applyFill="1"/>
    <xf numFmtId="164" fontId="4" fillId="0" borderId="0" xfId="23" applyNumberFormat="1" applyFont="1" applyFill="1"/>
    <xf numFmtId="0" fontId="16" fillId="0" borderId="0" xfId="17" applyFont="1" applyAlignment="1">
      <alignment horizontal="left" vertical="center"/>
    </xf>
    <xf numFmtId="37" fontId="17" fillId="0" borderId="0" xfId="17" applyNumberFormat="1" applyFont="1" applyAlignment="1">
      <alignment horizontal="center" vertical="center"/>
    </xf>
    <xf numFmtId="0" fontId="15" fillId="0" borderId="0" xfId="17" applyFont="1" applyAlignment="1">
      <alignment horizontal="left" vertical="center"/>
    </xf>
    <xf numFmtId="0" fontId="15" fillId="0" borderId="0" xfId="17" applyFont="1" applyAlignment="1">
      <alignment horizontal="center" vertical="center"/>
    </xf>
    <xf numFmtId="0" fontId="15" fillId="0" borderId="0" xfId="17" applyFont="1" applyAlignment="1">
      <alignment horizontal="right" vertical="center"/>
    </xf>
    <xf numFmtId="0" fontId="28" fillId="0" borderId="0" xfId="0" applyFont="1" applyAlignment="1">
      <alignment horizontal="center" vertical="center"/>
    </xf>
    <xf numFmtId="168" fontId="16" fillId="0" borderId="0" xfId="25" applyNumberFormat="1" applyFont="1" applyAlignment="1">
      <alignment horizontal="center" vertical="center"/>
    </xf>
    <xf numFmtId="0" fontId="30" fillId="0" borderId="0" xfId="0" applyFont="1" applyAlignment="1">
      <alignment horizontal="center" vertical="center"/>
    </xf>
    <xf numFmtId="0" fontId="28" fillId="0" borderId="0" xfId="0" applyFont="1" applyAlignment="1">
      <alignment horizontal="left" vertical="center"/>
    </xf>
    <xf numFmtId="0" fontId="16" fillId="0" borderId="9" xfId="0" applyFont="1" applyBorder="1" applyAlignment="1">
      <alignment horizontal="center" vertical="center"/>
    </xf>
    <xf numFmtId="0" fontId="1" fillId="0" borderId="6" xfId="22" applyFont="1" applyBorder="1" applyAlignment="1">
      <alignment horizontal="center" vertical="center"/>
    </xf>
    <xf numFmtId="0" fontId="2" fillId="0" borderId="0" xfId="22" applyFont="1" applyAlignment="1">
      <alignment horizontal="center" vertical="center"/>
    </xf>
    <xf numFmtId="41" fontId="12" fillId="0" borderId="0" xfId="1" applyNumberFormat="1" applyFont="1" applyFill="1" applyBorder="1" applyAlignment="1">
      <alignment horizontal="center" vertical="center"/>
    </xf>
    <xf numFmtId="41" fontId="17" fillId="0" borderId="0" xfId="1" applyNumberFormat="1" applyFont="1" applyFill="1" applyBorder="1" applyAlignment="1">
      <alignment horizontal="center" vertical="center"/>
    </xf>
    <xf numFmtId="0" fontId="13" fillId="0" borderId="0" xfId="22" applyFont="1" applyAlignment="1">
      <alignment horizontal="left" vertical="center"/>
    </xf>
    <xf numFmtId="0" fontId="15" fillId="0" borderId="0" xfId="0" applyFont="1" applyAlignment="1">
      <alignment horizontal="center" vertical="center"/>
    </xf>
    <xf numFmtId="0" fontId="30" fillId="0" borderId="0" xfId="17" applyFont="1" applyFill="1" applyAlignment="1">
      <alignment horizontal="center" vertical="center"/>
    </xf>
    <xf numFmtId="0" fontId="13" fillId="0" borderId="0" xfId="36" applyFont="1" applyFill="1" applyAlignment="1">
      <alignment horizontal="left" vertical="center"/>
    </xf>
    <xf numFmtId="0" fontId="15" fillId="0" borderId="0" xfId="36" applyFont="1" applyFill="1" applyAlignment="1">
      <alignment horizontal="center" vertical="center"/>
    </xf>
    <xf numFmtId="168" fontId="16" fillId="0" borderId="0" xfId="25" applyNumberFormat="1" applyFont="1" applyFill="1" applyAlignment="1">
      <alignment horizontal="center" vertical="center"/>
    </xf>
  </cellXfs>
  <cellStyles count="41">
    <cellStyle name="Comma" xfId="1" builtinId="3"/>
    <cellStyle name="Comma 2" xfId="2"/>
    <cellStyle name="Comma 2 2" xfId="3"/>
    <cellStyle name="Comma 3" xfId="4"/>
    <cellStyle name="Comma 3 2" xfId="5"/>
    <cellStyle name="Comma 4" xfId="6"/>
    <cellStyle name="Comma 4 2" xfId="7"/>
    <cellStyle name="Comma 5" xfId="8"/>
    <cellStyle name="Comma 6 2" xfId="9"/>
    <cellStyle name="Credit" xfId="10"/>
    <cellStyle name="Credit subtotal" xfId="11"/>
    <cellStyle name="Credit Total" xfId="12"/>
    <cellStyle name="Debit" xfId="13"/>
    <cellStyle name="Debit subtotal" xfId="14"/>
    <cellStyle name="Debit Total" xfId="15"/>
    <cellStyle name="no dec" xfId="16"/>
    <cellStyle name="Normal" xfId="0" builtinId="0"/>
    <cellStyle name="Normal 10" xfId="17"/>
    <cellStyle name="Normal 10 2" xfId="18"/>
    <cellStyle name="Normal 10 3" xfId="19"/>
    <cellStyle name="Normal 11" xfId="20"/>
    <cellStyle name="Normal 11 2" xfId="21"/>
    <cellStyle name="Normal 12" xfId="39"/>
    <cellStyle name="Normal 2" xfId="22"/>
    <cellStyle name="Normal 2 2" xfId="23"/>
    <cellStyle name="Normal 2 3" xfId="24"/>
    <cellStyle name="Normal 2 4" xfId="25"/>
    <cellStyle name="Normal 3" xfId="26"/>
    <cellStyle name="Normal 4" xfId="27"/>
    <cellStyle name="Normal 4 2" xfId="28"/>
    <cellStyle name="Normal 5" xfId="29"/>
    <cellStyle name="Normal 5 2" xfId="30"/>
    <cellStyle name="Normal 6" xfId="31"/>
    <cellStyle name="Normal 7" xfId="32"/>
    <cellStyle name="Normal 7 2" xfId="33"/>
    <cellStyle name="Normal 7 2 2" xfId="34"/>
    <cellStyle name="Normal 8" xfId="35"/>
    <cellStyle name="Normal 8 2" xfId="36"/>
    <cellStyle name="Normal 9" xfId="37"/>
    <cellStyle name="Percent" xfId="38" builtinId="5"/>
    <cellStyle name="Percent 2" xfId="40"/>
  </cellStyles>
  <dxfs count="0"/>
  <tableStyles count="0" defaultTableStyle="TableStyleMedium9" defaultPivotStyle="PivotStyleLight16"/>
  <colors>
    <mruColors>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9"/>
  <sheetViews>
    <sheetView view="pageBreakPreview" zoomScale="90" zoomScaleNormal="100" zoomScaleSheetLayoutView="90" workbookViewId="0">
      <selection activeCell="O15" sqref="O15"/>
    </sheetView>
  </sheetViews>
  <sheetFormatPr defaultColWidth="10.625" defaultRowHeight="22.2" customHeight="1"/>
  <cols>
    <col min="1" max="1" width="68.625" style="119" customWidth="1"/>
    <col min="2" max="2" width="9.5" style="148" customWidth="1"/>
    <col min="3" max="3" width="1.375" style="175" customWidth="1"/>
    <col min="4" max="4" width="14.625" style="119" customWidth="1"/>
    <col min="5" max="5" width="1.5" style="119" customWidth="1"/>
    <col min="6" max="6" width="14.625" style="119" customWidth="1"/>
    <col min="7" max="7" width="1.5" style="119" customWidth="1"/>
    <col min="8" max="8" width="14.625" style="119" customWidth="1"/>
    <col min="9" max="9" width="1.5" style="119" customWidth="1"/>
    <col min="10" max="10" width="14.625" style="119" customWidth="1"/>
    <col min="11" max="16384" width="10.625" style="119"/>
  </cols>
  <sheetData>
    <row r="1" spans="1:10" s="173" customFormat="1" ht="23.4">
      <c r="A1" s="172" t="s">
        <v>0</v>
      </c>
    </row>
    <row r="2" spans="1:10" s="173" customFormat="1" ht="23.4">
      <c r="A2" s="172" t="s">
        <v>1</v>
      </c>
      <c r="B2" s="172"/>
      <c r="C2" s="172"/>
      <c r="D2" s="172"/>
      <c r="E2" s="172"/>
      <c r="F2" s="172"/>
      <c r="G2" s="172"/>
      <c r="H2" s="172"/>
      <c r="I2" s="172"/>
      <c r="J2" s="172"/>
    </row>
    <row r="3" spans="1:10">
      <c r="A3" s="324"/>
      <c r="B3" s="324"/>
      <c r="C3" s="324"/>
      <c r="D3" s="324"/>
      <c r="E3" s="324"/>
      <c r="F3" s="324"/>
      <c r="G3" s="324"/>
      <c r="H3" s="324"/>
      <c r="I3" s="324"/>
      <c r="J3" s="324"/>
    </row>
    <row r="4" spans="1:10">
      <c r="A4" s="158"/>
      <c r="B4" s="174"/>
      <c r="D4" s="325" t="s">
        <v>2</v>
      </c>
      <c r="E4" s="325"/>
      <c r="F4" s="325"/>
      <c r="H4" s="325" t="s">
        <v>3</v>
      </c>
      <c r="I4" s="325"/>
      <c r="J4" s="325"/>
    </row>
    <row r="5" spans="1:10">
      <c r="A5" s="158"/>
      <c r="D5" s="160" t="s">
        <v>4</v>
      </c>
      <c r="E5" s="160"/>
      <c r="F5" s="160" t="s">
        <v>5</v>
      </c>
      <c r="H5" s="160" t="s">
        <v>4</v>
      </c>
      <c r="I5" s="160"/>
      <c r="J5" s="160" t="s">
        <v>5</v>
      </c>
    </row>
    <row r="6" spans="1:10">
      <c r="A6" s="158"/>
      <c r="B6" s="148" t="s">
        <v>6</v>
      </c>
      <c r="D6" s="175">
        <v>2567</v>
      </c>
      <c r="E6" s="175"/>
      <c r="F6" s="175">
        <v>2566</v>
      </c>
      <c r="H6" s="175">
        <v>2567</v>
      </c>
      <c r="I6" s="175"/>
      <c r="J6" s="175">
        <v>2566</v>
      </c>
    </row>
    <row r="7" spans="1:10">
      <c r="A7" s="176" t="s">
        <v>7</v>
      </c>
      <c r="D7" s="175" t="s">
        <v>8</v>
      </c>
      <c r="F7" s="175" t="s">
        <v>227</v>
      </c>
      <c r="H7" s="175" t="s">
        <v>8</v>
      </c>
      <c r="J7" s="175"/>
    </row>
    <row r="8" spans="1:10">
      <c r="B8" s="177"/>
      <c r="C8" s="158"/>
      <c r="D8" s="323" t="s">
        <v>9</v>
      </c>
      <c r="E8" s="323"/>
      <c r="F8" s="323"/>
      <c r="G8" s="323"/>
      <c r="H8" s="323"/>
      <c r="I8" s="323"/>
      <c r="J8" s="323"/>
    </row>
    <row r="9" spans="1:10">
      <c r="A9" s="178" t="s">
        <v>10</v>
      </c>
      <c r="D9" s="179"/>
      <c r="E9" s="179"/>
      <c r="F9" s="179"/>
      <c r="G9" s="179"/>
      <c r="H9" s="179"/>
      <c r="I9" s="179"/>
      <c r="J9" s="179"/>
    </row>
    <row r="10" spans="1:10" ht="21.6">
      <c r="A10" s="119" t="s">
        <v>11</v>
      </c>
      <c r="D10" s="179">
        <v>110370</v>
      </c>
      <c r="E10" s="14"/>
      <c r="F10" s="244">
        <v>261202</v>
      </c>
      <c r="G10" s="14"/>
      <c r="H10" s="14">
        <v>6757</v>
      </c>
      <c r="I10" s="14"/>
      <c r="J10" s="14">
        <v>6115</v>
      </c>
    </row>
    <row r="11" spans="1:10" ht="21.6">
      <c r="A11" s="239" t="s">
        <v>12</v>
      </c>
      <c r="B11" s="148">
        <v>3</v>
      </c>
      <c r="D11" s="14">
        <v>0</v>
      </c>
      <c r="E11" s="15"/>
      <c r="F11" s="14">
        <v>0</v>
      </c>
      <c r="G11" s="15"/>
      <c r="H11" s="15">
        <v>1145</v>
      </c>
      <c r="I11" s="15"/>
      <c r="J11" s="15">
        <v>1670</v>
      </c>
    </row>
    <row r="12" spans="1:10" ht="21.6">
      <c r="A12" s="240" t="s">
        <v>13</v>
      </c>
      <c r="B12" s="181">
        <v>3</v>
      </c>
      <c r="D12" s="179">
        <v>894883</v>
      </c>
      <c r="E12" s="14"/>
      <c r="F12" s="244">
        <v>882984</v>
      </c>
      <c r="G12" s="14"/>
      <c r="H12" s="14">
        <v>82251</v>
      </c>
      <c r="I12" s="14"/>
      <c r="J12" s="14">
        <v>36021</v>
      </c>
    </row>
    <row r="13" spans="1:10" ht="21.6">
      <c r="A13" s="240" t="s">
        <v>14</v>
      </c>
      <c r="B13" s="303"/>
      <c r="C13" s="304"/>
      <c r="D13" s="14">
        <v>118751</v>
      </c>
      <c r="E13" s="14"/>
      <c r="F13" s="14">
        <v>155939</v>
      </c>
      <c r="G13" s="14"/>
      <c r="H13" s="14">
        <v>0</v>
      </c>
      <c r="I13" s="14"/>
      <c r="J13" s="14">
        <v>0</v>
      </c>
    </row>
    <row r="14" spans="1:10" ht="21.6">
      <c r="A14" s="240" t="s">
        <v>15</v>
      </c>
      <c r="B14" s="148">
        <v>3</v>
      </c>
      <c r="D14" s="179">
        <v>550</v>
      </c>
      <c r="E14" s="14"/>
      <c r="F14" s="14">
        <v>241</v>
      </c>
      <c r="G14" s="14"/>
      <c r="H14" s="14">
        <v>0</v>
      </c>
      <c r="I14" s="14"/>
      <c r="J14" s="14">
        <v>0</v>
      </c>
    </row>
    <row r="15" spans="1:10" ht="21.6">
      <c r="A15" s="239" t="s">
        <v>16</v>
      </c>
      <c r="B15" s="148">
        <v>3</v>
      </c>
      <c r="D15" s="15">
        <v>965660</v>
      </c>
      <c r="E15" s="15"/>
      <c r="F15" s="15">
        <v>757000</v>
      </c>
      <c r="G15" s="15"/>
      <c r="H15" s="15">
        <v>1792154</v>
      </c>
      <c r="I15" s="15"/>
      <c r="J15" s="15">
        <v>525000</v>
      </c>
    </row>
    <row r="16" spans="1:10" ht="21.6">
      <c r="A16" s="239" t="s">
        <v>17</v>
      </c>
      <c r="B16" s="148">
        <v>4</v>
      </c>
      <c r="D16" s="15">
        <v>130000</v>
      </c>
      <c r="E16" s="14"/>
      <c r="F16" s="15">
        <v>130000</v>
      </c>
      <c r="G16" s="14"/>
      <c r="H16" s="15">
        <v>70000</v>
      </c>
      <c r="I16" s="14"/>
      <c r="J16" s="15">
        <v>70000</v>
      </c>
    </row>
    <row r="17" spans="1:10" ht="21.6">
      <c r="A17" s="239" t="s">
        <v>18</v>
      </c>
      <c r="B17" s="148">
        <v>5</v>
      </c>
      <c r="D17" s="15">
        <v>2121646</v>
      </c>
      <c r="E17" s="14"/>
      <c r="F17" s="15">
        <v>2292760</v>
      </c>
      <c r="G17" s="14"/>
      <c r="H17" s="14">
        <v>0</v>
      </c>
      <c r="I17" s="14"/>
      <c r="J17" s="15">
        <v>0</v>
      </c>
    </row>
    <row r="18" spans="1:10" ht="21.6">
      <c r="A18" s="239" t="s">
        <v>19</v>
      </c>
      <c r="D18" s="15">
        <v>9922</v>
      </c>
      <c r="E18" s="14"/>
      <c r="F18" s="15">
        <v>8756</v>
      </c>
      <c r="G18" s="14"/>
      <c r="H18" s="14">
        <v>0</v>
      </c>
      <c r="I18" s="14"/>
      <c r="J18" s="15">
        <v>0</v>
      </c>
    </row>
    <row r="19" spans="1:10" s="180" customFormat="1" ht="21.6">
      <c r="A19" s="241" t="s">
        <v>20</v>
      </c>
      <c r="B19" s="250">
        <v>13</v>
      </c>
      <c r="C19" s="183"/>
      <c r="D19" s="24">
        <v>51472</v>
      </c>
      <c r="E19" s="24"/>
      <c r="F19" s="24">
        <v>503472</v>
      </c>
      <c r="G19" s="24"/>
      <c r="H19" s="24">
        <v>51472</v>
      </c>
      <c r="I19" s="24"/>
      <c r="J19" s="24">
        <v>165022</v>
      </c>
    </row>
    <row r="20" spans="1:10" s="180" customFormat="1" ht="21.6">
      <c r="A20" s="241" t="s">
        <v>21</v>
      </c>
      <c r="B20" s="250">
        <v>3</v>
      </c>
      <c r="C20" s="183"/>
      <c r="D20" s="24">
        <v>0</v>
      </c>
      <c r="E20" s="24"/>
      <c r="F20" s="24">
        <v>0</v>
      </c>
      <c r="G20" s="24"/>
      <c r="H20" s="24">
        <v>0</v>
      </c>
      <c r="I20" s="24"/>
      <c r="J20" s="24">
        <v>430000</v>
      </c>
    </row>
    <row r="21" spans="1:10" ht="21.6">
      <c r="A21" s="239" t="s">
        <v>22</v>
      </c>
      <c r="B21" s="251"/>
      <c r="D21" s="15">
        <v>246485</v>
      </c>
      <c r="E21" s="15"/>
      <c r="F21" s="15">
        <v>194246</v>
      </c>
      <c r="G21" s="15"/>
      <c r="H21" s="15">
        <v>22072</v>
      </c>
      <c r="I21" s="15"/>
      <c r="J21" s="15">
        <v>20980</v>
      </c>
    </row>
    <row r="22" spans="1:10" s="158" customFormat="1">
      <c r="A22" s="242" t="s">
        <v>23</v>
      </c>
      <c r="B22" s="252"/>
      <c r="C22" s="185"/>
      <c r="D22" s="64">
        <f>SUM(D10:D21)</f>
        <v>4649739</v>
      </c>
      <c r="E22" s="65"/>
      <c r="F22" s="64">
        <f>SUM(F10:F21)</f>
        <v>5186600</v>
      </c>
      <c r="G22" s="65"/>
      <c r="H22" s="64">
        <f>SUM(H10:H21)</f>
        <v>2025851</v>
      </c>
      <c r="I22" s="65"/>
      <c r="J22" s="64">
        <f>SUM(J10:J21)</f>
        <v>1254808</v>
      </c>
    </row>
    <row r="23" spans="1:10" ht="21.6">
      <c r="A23" s="186"/>
      <c r="B23" s="251"/>
      <c r="D23" s="15"/>
      <c r="E23" s="14"/>
      <c r="F23" s="15"/>
      <c r="G23" s="14"/>
      <c r="H23" s="15"/>
      <c r="I23" s="14"/>
      <c r="J23" s="15"/>
    </row>
    <row r="24" spans="1:10">
      <c r="A24" s="178" t="s">
        <v>24</v>
      </c>
      <c r="B24" s="251"/>
      <c r="D24" s="17"/>
      <c r="E24" s="17"/>
      <c r="F24" s="17"/>
      <c r="G24" s="17"/>
      <c r="H24" s="17"/>
      <c r="I24" s="17"/>
      <c r="J24" s="17"/>
    </row>
    <row r="25" spans="1:10" ht="21.6">
      <c r="A25" s="182" t="s">
        <v>25</v>
      </c>
      <c r="B25" s="250"/>
      <c r="D25" s="17">
        <v>98808</v>
      </c>
      <c r="E25" s="17"/>
      <c r="F25" s="17">
        <v>96869</v>
      </c>
      <c r="G25" s="17"/>
      <c r="H25" s="14">
        <v>0</v>
      </c>
      <c r="I25" s="18"/>
      <c r="J25" s="17">
        <v>0</v>
      </c>
    </row>
    <row r="26" spans="1:10" ht="21.6">
      <c r="A26" s="182" t="s">
        <v>26</v>
      </c>
      <c r="B26" s="250">
        <v>13</v>
      </c>
      <c r="D26" s="17">
        <v>2351896</v>
      </c>
      <c r="E26" s="17"/>
      <c r="F26" s="17">
        <v>1100917</v>
      </c>
      <c r="G26" s="17"/>
      <c r="H26" s="17">
        <v>15342</v>
      </c>
      <c r="I26" s="18"/>
      <c r="J26" s="17">
        <v>237698</v>
      </c>
    </row>
    <row r="27" spans="1:10" ht="21.6">
      <c r="A27" s="180" t="s">
        <v>27</v>
      </c>
      <c r="B27" s="251">
        <v>6</v>
      </c>
      <c r="D27" s="17">
        <v>0</v>
      </c>
      <c r="E27" s="17"/>
      <c r="F27" s="17">
        <v>0</v>
      </c>
      <c r="G27" s="17"/>
      <c r="H27" s="17">
        <v>2865374</v>
      </c>
      <c r="I27" s="17"/>
      <c r="J27" s="17">
        <v>2865374</v>
      </c>
    </row>
    <row r="28" spans="1:10" ht="21.6">
      <c r="A28" s="180" t="s">
        <v>28</v>
      </c>
      <c r="B28" s="251">
        <v>6</v>
      </c>
      <c r="D28" s="87">
        <v>1545275</v>
      </c>
      <c r="E28" s="17"/>
      <c r="F28" s="87">
        <v>1543549</v>
      </c>
      <c r="G28" s="17"/>
      <c r="H28" s="17">
        <v>2500</v>
      </c>
      <c r="I28" s="17"/>
      <c r="J28" s="17">
        <v>777862</v>
      </c>
    </row>
    <row r="29" spans="1:10" ht="21.6">
      <c r="A29" s="182" t="s">
        <v>29</v>
      </c>
      <c r="B29" s="148">
        <v>3</v>
      </c>
      <c r="D29" s="17">
        <v>52029</v>
      </c>
      <c r="E29" s="17"/>
      <c r="F29" s="17">
        <v>53927</v>
      </c>
      <c r="G29" s="17"/>
      <c r="H29" s="17">
        <v>0</v>
      </c>
      <c r="I29" s="18"/>
      <c r="J29" s="17">
        <v>0</v>
      </c>
    </row>
    <row r="30" spans="1:10" ht="21.6">
      <c r="A30" s="180" t="s">
        <v>30</v>
      </c>
      <c r="D30" s="87">
        <v>904307</v>
      </c>
      <c r="E30" s="17"/>
      <c r="F30" s="87">
        <v>909003</v>
      </c>
      <c r="G30" s="17"/>
      <c r="H30" s="17">
        <v>0</v>
      </c>
      <c r="I30" s="17"/>
      <c r="J30" s="17">
        <v>0</v>
      </c>
    </row>
    <row r="31" spans="1:10" ht="21.6">
      <c r="A31" s="180" t="s">
        <v>31</v>
      </c>
      <c r="B31" s="148">
        <v>7</v>
      </c>
      <c r="D31" s="87">
        <v>10024395</v>
      </c>
      <c r="E31" s="17"/>
      <c r="F31" s="87">
        <v>9627519</v>
      </c>
      <c r="G31" s="17"/>
      <c r="H31" s="17">
        <v>0</v>
      </c>
      <c r="I31" s="17"/>
      <c r="J31" s="17">
        <v>0</v>
      </c>
    </row>
    <row r="32" spans="1:10" ht="21.6">
      <c r="A32" s="180" t="s">
        <v>32</v>
      </c>
      <c r="D32" s="17">
        <v>5692934</v>
      </c>
      <c r="E32" s="17"/>
      <c r="F32" s="17">
        <v>5721822</v>
      </c>
      <c r="G32" s="17"/>
      <c r="H32" s="17">
        <v>15640</v>
      </c>
      <c r="I32" s="17"/>
      <c r="J32" s="17">
        <v>14113</v>
      </c>
    </row>
    <row r="33" spans="1:10" ht="21.6">
      <c r="A33" s="180" t="s">
        <v>33</v>
      </c>
      <c r="D33" s="17">
        <v>45356</v>
      </c>
      <c r="E33" s="17"/>
      <c r="F33" s="17">
        <v>45356</v>
      </c>
      <c r="G33" s="17"/>
      <c r="H33" s="17">
        <v>0</v>
      </c>
      <c r="I33" s="16"/>
      <c r="J33" s="17">
        <v>0</v>
      </c>
    </row>
    <row r="34" spans="1:10" ht="21.6">
      <c r="A34" s="180" t="s">
        <v>34</v>
      </c>
      <c r="D34" s="17">
        <v>48334</v>
      </c>
      <c r="E34" s="17"/>
      <c r="F34" s="17">
        <v>47679</v>
      </c>
      <c r="G34" s="17"/>
      <c r="H34" s="17">
        <v>2851</v>
      </c>
      <c r="I34" s="17"/>
      <c r="J34" s="17">
        <v>1583</v>
      </c>
    </row>
    <row r="35" spans="1:10" ht="21.6">
      <c r="A35" s="180" t="s">
        <v>35</v>
      </c>
      <c r="D35" s="17">
        <v>8884</v>
      </c>
      <c r="E35" s="17"/>
      <c r="F35" s="17">
        <v>65020</v>
      </c>
      <c r="G35" s="17"/>
      <c r="H35" s="17">
        <v>0</v>
      </c>
      <c r="I35" s="17"/>
      <c r="J35" s="17">
        <v>0</v>
      </c>
    </row>
    <row r="36" spans="1:10" ht="21.6">
      <c r="A36" s="180" t="s">
        <v>36</v>
      </c>
      <c r="D36" s="17">
        <v>30000</v>
      </c>
      <c r="E36" s="17"/>
      <c r="F36" s="17">
        <v>30000</v>
      </c>
      <c r="G36" s="17"/>
      <c r="H36" s="17">
        <v>0</v>
      </c>
      <c r="I36" s="17"/>
      <c r="J36" s="17">
        <v>0</v>
      </c>
    </row>
    <row r="37" spans="1:10" ht="21.6">
      <c r="A37" s="180" t="s">
        <v>37</v>
      </c>
      <c r="B37" s="148">
        <v>3</v>
      </c>
      <c r="D37" s="17">
        <v>345681</v>
      </c>
      <c r="E37" s="17"/>
      <c r="F37" s="17">
        <v>195651</v>
      </c>
      <c r="G37" s="17"/>
      <c r="H37" s="17">
        <v>767</v>
      </c>
      <c r="I37" s="17"/>
      <c r="J37" s="17">
        <v>757</v>
      </c>
    </row>
    <row r="38" spans="1:10" s="158" customFormat="1">
      <c r="A38" s="184" t="s">
        <v>38</v>
      </c>
      <c r="B38" s="177"/>
      <c r="C38" s="185"/>
      <c r="D38" s="66">
        <f>SUM(D25:D37)</f>
        <v>21147899</v>
      </c>
      <c r="E38" s="60"/>
      <c r="F38" s="66">
        <f>SUM(F25:F37)</f>
        <v>19437312</v>
      </c>
      <c r="G38" s="60"/>
      <c r="H38" s="66">
        <f>SUM(H25:H37)</f>
        <v>2902474</v>
      </c>
      <c r="I38" s="60"/>
      <c r="J38" s="66">
        <f>SUM(J25:J37)</f>
        <v>3897387</v>
      </c>
    </row>
    <row r="39" spans="1:10" s="158" customFormat="1">
      <c r="A39" s="184"/>
      <c r="B39" s="177"/>
      <c r="C39" s="185"/>
      <c r="D39" s="67"/>
      <c r="E39" s="67"/>
      <c r="F39" s="67"/>
      <c r="G39" s="67"/>
      <c r="H39" s="67"/>
      <c r="I39" s="67"/>
      <c r="J39" s="67"/>
    </row>
    <row r="40" spans="1:10" ht="22.8" thickBot="1">
      <c r="A40" s="158" t="s">
        <v>39</v>
      </c>
      <c r="B40" s="177"/>
      <c r="C40" s="185"/>
      <c r="D40" s="68">
        <f>D38+D22</f>
        <v>25797638</v>
      </c>
      <c r="E40" s="67"/>
      <c r="F40" s="68">
        <f>F38+F22</f>
        <v>24623912</v>
      </c>
      <c r="G40" s="67"/>
      <c r="H40" s="68">
        <f>H38+H22</f>
        <v>4928325</v>
      </c>
      <c r="I40" s="67"/>
      <c r="J40" s="68">
        <f>J38+J22</f>
        <v>5152195</v>
      </c>
    </row>
    <row r="41" spans="1:10" ht="22.8" thickTop="1">
      <c r="A41" s="158"/>
      <c r="B41" s="177"/>
      <c r="C41" s="185"/>
      <c r="D41" s="18"/>
      <c r="E41" s="18"/>
      <c r="F41" s="18"/>
      <c r="G41" s="18"/>
      <c r="H41" s="18"/>
      <c r="I41" s="18"/>
      <c r="J41" s="18"/>
    </row>
    <row r="42" spans="1:10" hidden="1">
      <c r="A42" s="158"/>
      <c r="B42" s="177"/>
      <c r="C42" s="185"/>
      <c r="D42" s="18"/>
      <c r="E42" s="18"/>
      <c r="F42" s="18"/>
      <c r="G42" s="18"/>
      <c r="H42" s="18"/>
      <c r="I42" s="18"/>
      <c r="J42" s="18"/>
    </row>
    <row r="43" spans="1:10" hidden="1">
      <c r="A43" s="158"/>
      <c r="B43" s="177"/>
      <c r="C43" s="185"/>
      <c r="D43" s="18"/>
      <c r="E43" s="18"/>
      <c r="F43" s="18"/>
      <c r="G43" s="18"/>
      <c r="H43" s="18"/>
      <c r="I43" s="18"/>
      <c r="J43" s="18"/>
    </row>
    <row r="44" spans="1:10" hidden="1">
      <c r="A44" s="158"/>
      <c r="B44" s="177"/>
      <c r="C44" s="185"/>
      <c r="D44" s="18"/>
      <c r="E44" s="18"/>
      <c r="F44" s="18"/>
      <c r="G44" s="18"/>
      <c r="H44" s="18"/>
      <c r="I44" s="18"/>
      <c r="J44" s="18"/>
    </row>
    <row r="45" spans="1:10" hidden="1">
      <c r="A45" s="158"/>
      <c r="B45" s="177"/>
      <c r="C45" s="185"/>
      <c r="D45" s="18"/>
      <c r="E45" s="18"/>
      <c r="F45" s="18"/>
      <c r="G45" s="18"/>
      <c r="H45" s="18"/>
      <c r="I45" s="18"/>
      <c r="J45" s="18"/>
    </row>
    <row r="46" spans="1:10" ht="21.6" hidden="1">
      <c r="A46" s="322" t="s">
        <v>40</v>
      </c>
      <c r="B46" s="322"/>
      <c r="D46" s="18"/>
      <c r="E46" s="187"/>
      <c r="F46" s="18"/>
      <c r="G46" s="187"/>
      <c r="H46" s="18"/>
      <c r="I46" s="187"/>
      <c r="J46" s="18"/>
    </row>
    <row r="47" spans="1:10" s="173" customFormat="1" ht="23.4">
      <c r="A47" s="172" t="s">
        <v>0</v>
      </c>
      <c r="F47" s="263"/>
    </row>
    <row r="48" spans="1:10" s="173" customFormat="1" ht="23.4">
      <c r="A48" s="172" t="s">
        <v>1</v>
      </c>
      <c r="B48" s="172"/>
      <c r="C48" s="172"/>
      <c r="D48" s="172"/>
      <c r="E48" s="172"/>
      <c r="F48" s="172"/>
      <c r="G48" s="172"/>
      <c r="H48" s="172"/>
      <c r="I48" s="172"/>
      <c r="J48" s="172"/>
    </row>
    <row r="49" spans="1:10">
      <c r="A49" s="326" t="s">
        <v>40</v>
      </c>
      <c r="B49" s="326"/>
      <c r="C49" s="326"/>
      <c r="D49" s="326"/>
      <c r="E49" s="326"/>
      <c r="F49" s="326"/>
      <c r="G49" s="326"/>
      <c r="H49" s="326"/>
      <c r="I49" s="326"/>
      <c r="J49" s="326"/>
    </row>
    <row r="50" spans="1:10">
      <c r="A50" s="158"/>
      <c r="B50" s="119"/>
      <c r="D50" s="158"/>
      <c r="E50" s="185" t="s">
        <v>2</v>
      </c>
      <c r="F50" s="158"/>
      <c r="G50" s="158"/>
      <c r="H50" s="325" t="s">
        <v>3</v>
      </c>
      <c r="I50" s="325"/>
      <c r="J50" s="325"/>
    </row>
    <row r="51" spans="1:10">
      <c r="A51" s="158"/>
      <c r="D51" s="160" t="s">
        <v>4</v>
      </c>
      <c r="E51" s="160"/>
      <c r="F51" s="160" t="s">
        <v>5</v>
      </c>
      <c r="H51" s="160" t="s">
        <v>4</v>
      </c>
      <c r="I51" s="160"/>
      <c r="J51" s="160" t="s">
        <v>5</v>
      </c>
    </row>
    <row r="52" spans="1:10">
      <c r="A52" s="158"/>
      <c r="B52" s="148" t="s">
        <v>6</v>
      </c>
      <c r="D52" s="175">
        <v>2567</v>
      </c>
      <c r="E52" s="175"/>
      <c r="F52" s="175">
        <v>2566</v>
      </c>
      <c r="H52" s="175">
        <v>2567</v>
      </c>
      <c r="I52" s="175"/>
      <c r="J52" s="175">
        <v>2566</v>
      </c>
    </row>
    <row r="53" spans="1:10">
      <c r="A53" s="176" t="s">
        <v>41</v>
      </c>
      <c r="D53" s="175" t="s">
        <v>8</v>
      </c>
      <c r="F53" s="175" t="s">
        <v>227</v>
      </c>
      <c r="H53" s="175" t="s">
        <v>8</v>
      </c>
    </row>
    <row r="54" spans="1:10">
      <c r="B54" s="177"/>
      <c r="C54" s="185"/>
      <c r="D54" s="323" t="s">
        <v>9</v>
      </c>
      <c r="E54" s="323"/>
      <c r="F54" s="323"/>
      <c r="G54" s="323"/>
      <c r="H54" s="323"/>
      <c r="I54" s="323"/>
      <c r="J54" s="323"/>
    </row>
    <row r="55" spans="1:10">
      <c r="A55" s="178" t="s">
        <v>42</v>
      </c>
      <c r="D55" s="179"/>
      <c r="E55" s="179"/>
      <c r="F55" s="179"/>
      <c r="G55" s="179"/>
      <c r="H55" s="179"/>
      <c r="I55" s="179"/>
      <c r="J55" s="179"/>
    </row>
    <row r="56" spans="1:10" ht="21.6">
      <c r="A56" s="119" t="s">
        <v>43</v>
      </c>
      <c r="B56" s="148">
        <v>9</v>
      </c>
      <c r="D56" s="17">
        <v>59454</v>
      </c>
      <c r="E56" s="188"/>
      <c r="F56" s="17">
        <v>53025</v>
      </c>
      <c r="G56" s="188"/>
      <c r="H56" s="17">
        <v>0</v>
      </c>
      <c r="I56" s="188"/>
      <c r="J56" s="17">
        <v>0</v>
      </c>
    </row>
    <row r="57" spans="1:10" ht="21.6">
      <c r="A57" s="119" t="s">
        <v>44</v>
      </c>
      <c r="B57" s="148">
        <v>3</v>
      </c>
      <c r="D57" s="17">
        <v>872311</v>
      </c>
      <c r="E57" s="188"/>
      <c r="F57" s="17">
        <v>1291252</v>
      </c>
      <c r="G57" s="188"/>
      <c r="H57" s="17">
        <v>0</v>
      </c>
      <c r="I57" s="188"/>
      <c r="J57" s="17">
        <v>0</v>
      </c>
    </row>
    <row r="58" spans="1:10" ht="21.6">
      <c r="A58" s="119" t="s">
        <v>45</v>
      </c>
      <c r="B58" s="148">
        <v>9</v>
      </c>
      <c r="D58" s="17">
        <v>762106</v>
      </c>
      <c r="E58" s="188"/>
      <c r="F58" s="17">
        <v>1089006</v>
      </c>
      <c r="G58" s="188"/>
      <c r="H58" s="17">
        <v>0</v>
      </c>
      <c r="I58" s="188"/>
      <c r="J58" s="17">
        <v>58040</v>
      </c>
    </row>
    <row r="59" spans="1:10" ht="21.6">
      <c r="A59" s="180" t="s">
        <v>46</v>
      </c>
      <c r="B59" s="148">
        <v>9</v>
      </c>
      <c r="D59" s="17">
        <v>80000</v>
      </c>
      <c r="E59" s="20"/>
      <c r="F59" s="17">
        <v>80000</v>
      </c>
      <c r="G59" s="20"/>
      <c r="H59" s="20">
        <v>0</v>
      </c>
      <c r="I59" s="20"/>
      <c r="J59" s="20">
        <v>0</v>
      </c>
    </row>
    <row r="60" spans="1:10" ht="21.6">
      <c r="A60" s="180" t="s">
        <v>47</v>
      </c>
      <c r="B60" s="148">
        <v>9</v>
      </c>
      <c r="D60" s="17">
        <v>3982191</v>
      </c>
      <c r="E60" s="20"/>
      <c r="F60" s="17">
        <v>1731279</v>
      </c>
      <c r="G60" s="20"/>
      <c r="H60" s="20">
        <v>0</v>
      </c>
      <c r="I60" s="20"/>
      <c r="J60" s="20">
        <v>0</v>
      </c>
    </row>
    <row r="61" spans="1:10" ht="21.6">
      <c r="A61" s="189" t="s">
        <v>48</v>
      </c>
      <c r="B61" s="119"/>
      <c r="C61" s="21"/>
      <c r="D61" s="20">
        <v>15291</v>
      </c>
      <c r="E61" s="15"/>
      <c r="F61" s="20">
        <v>15565</v>
      </c>
      <c r="G61" s="16"/>
      <c r="H61" s="20">
        <v>3715</v>
      </c>
      <c r="I61" s="16"/>
      <c r="J61" s="20">
        <v>2839</v>
      </c>
    </row>
    <row r="62" spans="1:10" ht="21.6">
      <c r="A62" s="189" t="s">
        <v>249</v>
      </c>
      <c r="B62" s="19">
        <v>9</v>
      </c>
      <c r="C62" s="21"/>
      <c r="D62" s="20">
        <v>50000</v>
      </c>
      <c r="E62" s="15"/>
      <c r="F62" s="20">
        <v>0</v>
      </c>
      <c r="G62" s="16"/>
      <c r="H62" s="20">
        <v>0</v>
      </c>
      <c r="I62" s="16"/>
      <c r="J62" s="20">
        <v>0</v>
      </c>
    </row>
    <row r="63" spans="1:10" ht="21.6">
      <c r="A63" s="180" t="s">
        <v>49</v>
      </c>
      <c r="B63" s="19">
        <v>9</v>
      </c>
      <c r="D63" s="17">
        <v>990000</v>
      </c>
      <c r="E63" s="20"/>
      <c r="F63" s="17">
        <v>800000</v>
      </c>
      <c r="G63" s="20"/>
      <c r="H63" s="20">
        <v>670000</v>
      </c>
      <c r="I63" s="20"/>
      <c r="J63" s="20">
        <v>450000</v>
      </c>
    </row>
    <row r="64" spans="1:10" ht="21.6">
      <c r="A64" s="180" t="s">
        <v>50</v>
      </c>
      <c r="B64" s="148">
        <v>3</v>
      </c>
      <c r="D64" s="20">
        <v>0</v>
      </c>
      <c r="E64" s="20"/>
      <c r="F64" s="20">
        <v>0</v>
      </c>
      <c r="G64" s="20"/>
      <c r="H64" s="20">
        <v>231682</v>
      </c>
      <c r="I64" s="20"/>
      <c r="J64" s="20">
        <v>244277</v>
      </c>
    </row>
    <row r="65" spans="1:10" ht="21.6">
      <c r="A65" s="119" t="s">
        <v>51</v>
      </c>
      <c r="D65" s="20">
        <v>75350</v>
      </c>
      <c r="E65" s="20"/>
      <c r="F65" s="20">
        <v>29486</v>
      </c>
      <c r="G65" s="20"/>
      <c r="H65" s="17">
        <v>45990</v>
      </c>
      <c r="I65" s="20"/>
      <c r="J65" s="20">
        <v>0</v>
      </c>
    </row>
    <row r="66" spans="1:10" ht="21.6">
      <c r="A66" s="119" t="s">
        <v>52</v>
      </c>
      <c r="D66" s="20">
        <v>49534</v>
      </c>
      <c r="E66" s="20"/>
      <c r="F66" s="20">
        <v>56102</v>
      </c>
      <c r="G66" s="20"/>
      <c r="H66" s="17">
        <v>0</v>
      </c>
      <c r="I66" s="20"/>
      <c r="J66" s="20">
        <v>0</v>
      </c>
    </row>
    <row r="67" spans="1:10" ht="21.6">
      <c r="A67" s="119" t="s">
        <v>53</v>
      </c>
      <c r="B67" s="148">
        <v>8</v>
      </c>
      <c r="D67" s="20">
        <v>1396947</v>
      </c>
      <c r="E67" s="20"/>
      <c r="F67" s="20">
        <v>1014272</v>
      </c>
      <c r="G67" s="20"/>
      <c r="H67" s="17">
        <v>0</v>
      </c>
      <c r="I67" s="20"/>
      <c r="J67" s="20">
        <v>0</v>
      </c>
    </row>
    <row r="68" spans="1:10" ht="21.6">
      <c r="A68" s="119" t="s">
        <v>54</v>
      </c>
      <c r="B68" s="148">
        <v>3</v>
      </c>
      <c r="D68" s="20">
        <v>430</v>
      </c>
      <c r="E68" s="20"/>
      <c r="F68" s="20">
        <v>527</v>
      </c>
      <c r="G68" s="20"/>
      <c r="H68" s="17">
        <v>0</v>
      </c>
      <c r="I68" s="20"/>
      <c r="J68" s="20">
        <v>0</v>
      </c>
    </row>
    <row r="69" spans="1:10" ht="21.6">
      <c r="A69" s="180" t="s">
        <v>55</v>
      </c>
      <c r="D69" s="20">
        <v>552510</v>
      </c>
      <c r="E69" s="20"/>
      <c r="F69" s="20">
        <v>340193</v>
      </c>
      <c r="G69" s="20"/>
      <c r="H69" s="20">
        <v>12754</v>
      </c>
      <c r="I69" s="20"/>
      <c r="J69" s="20">
        <v>16798</v>
      </c>
    </row>
    <row r="70" spans="1:10" s="158" customFormat="1">
      <c r="A70" s="184" t="s">
        <v>56</v>
      </c>
      <c r="B70" s="178"/>
      <c r="C70" s="185"/>
      <c r="D70" s="69">
        <f>SUM(D56:D69)</f>
        <v>8886124</v>
      </c>
      <c r="E70" s="70"/>
      <c r="F70" s="69">
        <f>SUM(F56:F69)</f>
        <v>6500707</v>
      </c>
      <c r="G70" s="70"/>
      <c r="H70" s="69">
        <f>SUM(H56:H69)</f>
        <v>964141</v>
      </c>
      <c r="I70" s="70"/>
      <c r="J70" s="69">
        <f>SUM(J56:J69)</f>
        <v>771954</v>
      </c>
    </row>
    <row r="71" spans="1:10" ht="21.6">
      <c r="D71" s="188"/>
      <c r="E71" s="188"/>
      <c r="F71" s="245"/>
      <c r="G71" s="188"/>
      <c r="H71" s="188"/>
      <c r="I71" s="188"/>
      <c r="J71" s="188"/>
    </row>
    <row r="72" spans="1:10">
      <c r="A72" s="178" t="s">
        <v>57</v>
      </c>
      <c r="D72" s="188"/>
      <c r="E72" s="188"/>
      <c r="F72" s="245"/>
      <c r="G72" s="188"/>
      <c r="H72" s="188"/>
      <c r="I72" s="188"/>
      <c r="J72" s="188"/>
    </row>
    <row r="73" spans="1:10" ht="21.6">
      <c r="A73" s="119" t="s">
        <v>58</v>
      </c>
      <c r="D73" s="188">
        <v>30520</v>
      </c>
      <c r="E73" s="188"/>
      <c r="F73" s="17">
        <v>61084</v>
      </c>
      <c r="G73" s="188"/>
      <c r="H73" s="190">
        <v>0</v>
      </c>
      <c r="I73" s="188"/>
      <c r="J73" s="17">
        <v>0</v>
      </c>
    </row>
    <row r="74" spans="1:10" ht="21.6">
      <c r="A74" s="119" t="s">
        <v>59</v>
      </c>
      <c r="B74" s="148">
        <v>9</v>
      </c>
      <c r="D74" s="188">
        <v>5293924</v>
      </c>
      <c r="E74" s="188"/>
      <c r="F74" s="17">
        <v>4677594</v>
      </c>
      <c r="G74" s="188"/>
      <c r="H74" s="14">
        <v>0</v>
      </c>
      <c r="I74" s="188"/>
      <c r="J74" s="17">
        <v>233962</v>
      </c>
    </row>
    <row r="75" spans="1:10" ht="21.6">
      <c r="A75" s="180" t="s">
        <v>60</v>
      </c>
      <c r="B75" s="19">
        <v>9</v>
      </c>
      <c r="D75" s="20">
        <v>1789315</v>
      </c>
      <c r="E75" s="20"/>
      <c r="F75" s="20">
        <v>3760305</v>
      </c>
      <c r="G75" s="20"/>
      <c r="H75" s="20">
        <v>366800</v>
      </c>
      <c r="I75" s="20"/>
      <c r="J75" s="20">
        <v>366800</v>
      </c>
    </row>
    <row r="76" spans="1:10" ht="21.6">
      <c r="A76" s="189" t="s">
        <v>61</v>
      </c>
      <c r="B76" s="19"/>
      <c r="C76" s="21"/>
      <c r="D76" s="15">
        <v>1389592</v>
      </c>
      <c r="E76" s="15"/>
      <c r="F76" s="15">
        <v>1383444</v>
      </c>
      <c r="G76" s="15"/>
      <c r="H76" s="15">
        <v>5351</v>
      </c>
      <c r="I76" s="15"/>
      <c r="J76" s="15">
        <v>3953</v>
      </c>
    </row>
    <row r="77" spans="1:10" ht="21.6">
      <c r="A77" s="189" t="s">
        <v>62</v>
      </c>
      <c r="B77" s="19"/>
      <c r="C77" s="21"/>
      <c r="D77" s="15">
        <v>97126</v>
      </c>
      <c r="E77" s="15"/>
      <c r="F77" s="15">
        <v>99148</v>
      </c>
      <c r="G77" s="15"/>
      <c r="H77" s="15">
        <v>23721</v>
      </c>
      <c r="I77" s="15"/>
      <c r="J77" s="15">
        <v>28743</v>
      </c>
    </row>
    <row r="78" spans="1:10" ht="21.6">
      <c r="A78" s="180" t="s">
        <v>63</v>
      </c>
      <c r="B78" s="148">
        <v>3</v>
      </c>
      <c r="D78" s="191">
        <v>671244</v>
      </c>
      <c r="E78" s="188"/>
      <c r="F78" s="15">
        <v>524459</v>
      </c>
      <c r="G78" s="188"/>
      <c r="H78" s="18">
        <v>0</v>
      </c>
      <c r="I78" s="188"/>
      <c r="J78" s="18">
        <v>0</v>
      </c>
    </row>
    <row r="79" spans="1:10" s="158" customFormat="1">
      <c r="A79" s="184" t="s">
        <v>64</v>
      </c>
      <c r="B79" s="177"/>
      <c r="C79" s="185"/>
      <c r="D79" s="69">
        <f>SUM(D73:D78)</f>
        <v>9271721</v>
      </c>
      <c r="E79" s="70"/>
      <c r="F79" s="69">
        <f>SUM(F73:F78)</f>
        <v>10506034</v>
      </c>
      <c r="G79" s="70"/>
      <c r="H79" s="69">
        <f>SUM(H73:H78)</f>
        <v>395872</v>
      </c>
      <c r="I79" s="70"/>
      <c r="J79" s="69">
        <f>SUM(J73:J78)</f>
        <v>633458</v>
      </c>
    </row>
    <row r="80" spans="1:10" s="158" customFormat="1">
      <c r="A80" s="184"/>
      <c r="B80" s="177"/>
      <c r="C80" s="185"/>
      <c r="D80" s="70"/>
      <c r="E80" s="70"/>
      <c r="F80" s="70"/>
      <c r="G80" s="70"/>
      <c r="H80" s="70"/>
      <c r="I80" s="70"/>
      <c r="J80" s="70"/>
    </row>
    <row r="81" spans="1:10" s="158" customFormat="1">
      <c r="A81" s="184" t="s">
        <v>65</v>
      </c>
      <c r="B81" s="177"/>
      <c r="C81" s="185"/>
      <c r="D81" s="71">
        <f>D79+D70</f>
        <v>18157845</v>
      </c>
      <c r="E81" s="70"/>
      <c r="F81" s="71">
        <f>F79+F70</f>
        <v>17006741</v>
      </c>
      <c r="G81" s="70"/>
      <c r="H81" s="71">
        <f>H79+H70</f>
        <v>1360013</v>
      </c>
      <c r="I81" s="70"/>
      <c r="J81" s="71">
        <f>J79+J70</f>
        <v>1405412</v>
      </c>
    </row>
    <row r="82" spans="1:10" ht="21.6">
      <c r="A82" s="192"/>
      <c r="B82" s="90"/>
      <c r="D82" s="187"/>
      <c r="E82" s="187"/>
      <c r="F82" s="187"/>
      <c r="G82" s="187"/>
      <c r="H82" s="187"/>
      <c r="I82" s="187"/>
      <c r="J82" s="187"/>
    </row>
    <row r="83" spans="1:10" s="173" customFormat="1" ht="23.4">
      <c r="A83" s="172" t="s">
        <v>0</v>
      </c>
    </row>
    <row r="84" spans="1:10" s="173" customFormat="1" ht="23.4">
      <c r="A84" s="172" t="s">
        <v>1</v>
      </c>
      <c r="B84" s="172"/>
      <c r="C84" s="172"/>
      <c r="D84" s="172"/>
      <c r="E84" s="172"/>
      <c r="F84" s="172"/>
      <c r="G84" s="172"/>
      <c r="H84" s="172"/>
      <c r="I84" s="172"/>
      <c r="J84" s="172"/>
    </row>
    <row r="85" spans="1:10">
      <c r="A85" s="326" t="s">
        <v>40</v>
      </c>
      <c r="B85" s="326"/>
      <c r="C85" s="326"/>
      <c r="D85" s="326"/>
      <c r="E85" s="326"/>
      <c r="F85" s="326"/>
      <c r="G85" s="326"/>
      <c r="H85" s="326"/>
      <c r="I85" s="326"/>
      <c r="J85" s="326"/>
    </row>
    <row r="86" spans="1:10">
      <c r="A86" s="158"/>
      <c r="B86" s="119"/>
      <c r="D86" s="158"/>
      <c r="E86" s="185" t="s">
        <v>2</v>
      </c>
      <c r="F86" s="158"/>
      <c r="G86" s="158"/>
      <c r="H86" s="325" t="s">
        <v>3</v>
      </c>
      <c r="I86" s="325"/>
      <c r="J86" s="325"/>
    </row>
    <row r="87" spans="1:10">
      <c r="A87" s="158"/>
      <c r="D87" s="160" t="s">
        <v>4</v>
      </c>
      <c r="E87" s="160"/>
      <c r="F87" s="160" t="s">
        <v>5</v>
      </c>
      <c r="H87" s="160" t="s">
        <v>4</v>
      </c>
      <c r="I87" s="160"/>
      <c r="J87" s="160" t="s">
        <v>5</v>
      </c>
    </row>
    <row r="88" spans="1:10">
      <c r="A88" s="158"/>
      <c r="D88" s="175">
        <v>2567</v>
      </c>
      <c r="E88" s="175"/>
      <c r="F88" s="175">
        <v>2566</v>
      </c>
      <c r="H88" s="175">
        <v>2567</v>
      </c>
      <c r="I88" s="175"/>
      <c r="J88" s="175">
        <v>2566</v>
      </c>
    </row>
    <row r="89" spans="1:10">
      <c r="A89" s="313" t="s">
        <v>41</v>
      </c>
      <c r="D89" s="175" t="s">
        <v>8</v>
      </c>
      <c r="F89" s="175" t="s">
        <v>227</v>
      </c>
      <c r="H89" s="175" t="s">
        <v>8</v>
      </c>
    </row>
    <row r="90" spans="1:10">
      <c r="B90" s="177"/>
      <c r="C90" s="185"/>
      <c r="D90" s="323" t="s">
        <v>9</v>
      </c>
      <c r="E90" s="323"/>
      <c r="F90" s="323"/>
      <c r="G90" s="323"/>
      <c r="H90" s="323"/>
      <c r="I90" s="323"/>
      <c r="J90" s="323"/>
    </row>
    <row r="91" spans="1:10">
      <c r="A91" s="178" t="s">
        <v>66</v>
      </c>
      <c r="B91" s="91"/>
      <c r="D91" s="179"/>
      <c r="E91" s="179"/>
      <c r="F91" s="179"/>
      <c r="G91" s="179"/>
      <c r="H91" s="179"/>
      <c r="I91" s="179"/>
      <c r="J91" s="179"/>
    </row>
    <row r="92" spans="1:10" ht="21.6">
      <c r="A92" s="220" t="s">
        <v>67</v>
      </c>
      <c r="D92" s="179"/>
      <c r="E92" s="179"/>
      <c r="F92" s="179"/>
      <c r="G92" s="179"/>
      <c r="H92" s="179"/>
      <c r="I92" s="179"/>
      <c r="J92" s="179"/>
    </row>
    <row r="93" spans="1:10" ht="21.6">
      <c r="A93" s="193" t="s">
        <v>68</v>
      </c>
      <c r="D93" s="179"/>
      <c r="E93" s="179"/>
      <c r="F93" s="179"/>
      <c r="G93" s="179"/>
      <c r="H93" s="179"/>
      <c r="I93" s="179"/>
      <c r="J93" s="179"/>
    </row>
    <row r="94" spans="1:10" thickBot="1">
      <c r="A94" s="193" t="s">
        <v>69</v>
      </c>
      <c r="D94" s="23">
        <v>3458554</v>
      </c>
      <c r="E94" s="179"/>
      <c r="F94" s="23">
        <v>3458554</v>
      </c>
      <c r="G94" s="179"/>
      <c r="H94" s="23">
        <v>3458554</v>
      </c>
      <c r="I94" s="179"/>
      <c r="J94" s="23">
        <v>3458554</v>
      </c>
    </row>
    <row r="95" spans="1:10" thickTop="1">
      <c r="A95" s="193" t="s">
        <v>70</v>
      </c>
      <c r="D95" s="18"/>
      <c r="E95" s="17"/>
      <c r="F95" s="18"/>
      <c r="G95" s="18"/>
      <c r="H95" s="18"/>
      <c r="I95" s="18"/>
      <c r="J95" s="18"/>
    </row>
    <row r="96" spans="1:10" ht="21.6">
      <c r="A96" s="193" t="s">
        <v>71</v>
      </c>
      <c r="D96" s="18">
        <v>2503255</v>
      </c>
      <c r="E96" s="17"/>
      <c r="F96" s="18">
        <v>2503255</v>
      </c>
      <c r="G96" s="18"/>
      <c r="H96" s="18">
        <v>2503255</v>
      </c>
      <c r="I96" s="18"/>
      <c r="J96" s="18">
        <v>2503255</v>
      </c>
    </row>
    <row r="97" spans="1:10" ht="21.6">
      <c r="A97" s="119" t="s">
        <v>72</v>
      </c>
      <c r="D97" s="18">
        <v>207161</v>
      </c>
      <c r="E97" s="18"/>
      <c r="F97" s="18">
        <v>207161</v>
      </c>
      <c r="G97" s="18"/>
      <c r="H97" s="18">
        <v>207161</v>
      </c>
      <c r="I97" s="18"/>
      <c r="J97" s="18">
        <v>207161</v>
      </c>
    </row>
    <row r="98" spans="1:10" ht="21.6">
      <c r="A98" s="119" t="s">
        <v>73</v>
      </c>
      <c r="D98" s="179"/>
      <c r="E98" s="179"/>
      <c r="F98" s="244"/>
      <c r="G98" s="179"/>
      <c r="H98" s="179"/>
      <c r="I98" s="179"/>
      <c r="J98" s="179"/>
    </row>
    <row r="99" spans="1:10" ht="21.6">
      <c r="A99" s="193" t="s">
        <v>74</v>
      </c>
      <c r="D99" s="179"/>
      <c r="E99" s="179"/>
      <c r="F99" s="244"/>
      <c r="G99" s="179"/>
      <c r="H99" s="179"/>
      <c r="I99" s="179"/>
      <c r="J99" s="179"/>
    </row>
    <row r="100" spans="1:10" ht="21.6">
      <c r="A100" s="192" t="s">
        <v>75</v>
      </c>
      <c r="D100" s="18">
        <v>82900</v>
      </c>
      <c r="E100" s="18"/>
      <c r="F100" s="18">
        <v>82900</v>
      </c>
      <c r="G100" s="18"/>
      <c r="H100" s="18">
        <v>82900</v>
      </c>
      <c r="I100" s="18"/>
      <c r="J100" s="18">
        <v>82900</v>
      </c>
    </row>
    <row r="101" spans="1:10" ht="21.6">
      <c r="A101" s="193" t="s">
        <v>76</v>
      </c>
      <c r="D101" s="18">
        <v>1270284</v>
      </c>
      <c r="E101" s="18"/>
      <c r="F101" s="18">
        <v>1758247</v>
      </c>
      <c r="G101" s="18"/>
      <c r="H101" s="18">
        <v>484010</v>
      </c>
      <c r="I101" s="18"/>
      <c r="J101" s="18">
        <v>810651</v>
      </c>
    </row>
    <row r="102" spans="1:10" ht="21.6">
      <c r="A102" s="119" t="s">
        <v>77</v>
      </c>
      <c r="D102" s="22">
        <v>951488</v>
      </c>
      <c r="E102" s="18"/>
      <c r="F102" s="22">
        <v>154578</v>
      </c>
      <c r="G102" s="18"/>
      <c r="H102" s="22">
        <v>290986</v>
      </c>
      <c r="I102" s="18"/>
      <c r="J102" s="22">
        <v>142816</v>
      </c>
    </row>
    <row r="103" spans="1:10">
      <c r="A103" s="158" t="s">
        <v>78</v>
      </c>
      <c r="D103" s="114">
        <f>SUM(D96:D102)</f>
        <v>5015088</v>
      </c>
      <c r="E103" s="67"/>
      <c r="F103" s="114">
        <f>SUM(F96:F102)</f>
        <v>4706141</v>
      </c>
      <c r="G103" s="67"/>
      <c r="H103" s="114">
        <f>SUM(H96:H102)</f>
        <v>3568312</v>
      </c>
      <c r="I103" s="67"/>
      <c r="J103" s="114">
        <f>SUM(J96:J102)</f>
        <v>3746783</v>
      </c>
    </row>
    <row r="104" spans="1:10" ht="21.6">
      <c r="A104" s="119" t="s">
        <v>79</v>
      </c>
      <c r="D104" s="22">
        <v>2624705</v>
      </c>
      <c r="E104" s="18"/>
      <c r="F104" s="22">
        <v>2911030</v>
      </c>
      <c r="G104" s="18"/>
      <c r="H104" s="22">
        <v>0</v>
      </c>
      <c r="I104" s="18"/>
      <c r="J104" s="22">
        <v>0</v>
      </c>
    </row>
    <row r="105" spans="1:10">
      <c r="A105" s="184" t="s">
        <v>80</v>
      </c>
      <c r="D105" s="66">
        <f>SUM(D103:D104)</f>
        <v>7639793</v>
      </c>
      <c r="E105" s="60"/>
      <c r="F105" s="66">
        <f>SUM(F103:F104)</f>
        <v>7617171</v>
      </c>
      <c r="G105" s="60"/>
      <c r="H105" s="66">
        <f>SUM(H103:H104)</f>
        <v>3568312</v>
      </c>
      <c r="I105" s="60"/>
      <c r="J105" s="66">
        <f>SUM(J103:J104)</f>
        <v>3746783</v>
      </c>
    </row>
    <row r="106" spans="1:10">
      <c r="A106" s="184"/>
      <c r="D106" s="67"/>
      <c r="E106" s="67"/>
      <c r="F106" s="67"/>
      <c r="G106" s="67"/>
      <c r="H106" s="67"/>
      <c r="I106" s="67"/>
      <c r="J106" s="67"/>
    </row>
    <row r="107" spans="1:10" ht="22.8" thickBot="1">
      <c r="A107" s="158" t="s">
        <v>81</v>
      </c>
      <c r="B107" s="177"/>
      <c r="C107" s="185"/>
      <c r="D107" s="68">
        <f>D105+D81</f>
        <v>25797638</v>
      </c>
      <c r="E107" s="67"/>
      <c r="F107" s="68">
        <f>F105+F81</f>
        <v>24623912</v>
      </c>
      <c r="G107" s="67"/>
      <c r="H107" s="68">
        <f>H105+H81</f>
        <v>4928325</v>
      </c>
      <c r="I107" s="67"/>
      <c r="J107" s="68">
        <f>J105+J81</f>
        <v>5152195</v>
      </c>
    </row>
    <row r="108" spans="1:10" ht="22.8" thickTop="1">
      <c r="C108" s="185"/>
      <c r="D108" s="18"/>
      <c r="E108" s="18"/>
      <c r="F108" s="18"/>
      <c r="G108" s="18"/>
      <c r="H108" s="18"/>
      <c r="I108" s="18"/>
      <c r="J108" s="18"/>
    </row>
    <row r="109" spans="1:10">
      <c r="A109" s="322"/>
      <c r="B109" s="322"/>
      <c r="C109" s="185"/>
      <c r="D109" s="18"/>
      <c r="E109" s="18"/>
      <c r="F109" s="18"/>
      <c r="G109" s="18"/>
      <c r="H109" s="18"/>
      <c r="I109" s="18"/>
      <c r="J109" s="18"/>
    </row>
    <row r="110" spans="1:10" ht="21.6">
      <c r="B110" s="174"/>
      <c r="D110" s="187"/>
    </row>
    <row r="111" spans="1:10" ht="21.6">
      <c r="B111" s="174"/>
      <c r="D111" s="187"/>
      <c r="E111" s="187"/>
      <c r="F111" s="187"/>
      <c r="G111" s="187"/>
      <c r="H111" s="187"/>
      <c r="I111" s="187"/>
      <c r="J111" s="187"/>
    </row>
    <row r="112" spans="1:10" ht="21.6">
      <c r="B112" s="174"/>
      <c r="D112" s="187"/>
    </row>
    <row r="113" spans="2:4" ht="21.6"/>
    <row r="114" spans="2:4" ht="21.6"/>
    <row r="116" spans="2:4" ht="21.6">
      <c r="B116" s="174"/>
    </row>
    <row r="117" spans="2:4" ht="21.6">
      <c r="B117" s="174"/>
    </row>
    <row r="119" spans="2:4" ht="22.2" customHeight="1">
      <c r="D119" s="119" t="s">
        <v>40</v>
      </c>
    </row>
  </sheetData>
  <mergeCells count="12">
    <mergeCell ref="A109:B109"/>
    <mergeCell ref="A46:B46"/>
    <mergeCell ref="D54:J54"/>
    <mergeCell ref="D8:J8"/>
    <mergeCell ref="A3:J3"/>
    <mergeCell ref="D4:F4"/>
    <mergeCell ref="H4:J4"/>
    <mergeCell ref="A49:J49"/>
    <mergeCell ref="H50:J50"/>
    <mergeCell ref="A85:J85"/>
    <mergeCell ref="H86:J86"/>
    <mergeCell ref="D90:J90"/>
  </mergeCells>
  <pageMargins left="0.8" right="0.8" top="0.48" bottom="0.4" header="0.5" footer="0.5"/>
  <pageSetup paperSize="9" scale="71" firstPageNumber="3"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46" max="16383" man="1"/>
    <brk id="8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6"/>
  <sheetViews>
    <sheetView view="pageBreakPreview" zoomScale="85" zoomScaleNormal="115" zoomScaleSheetLayoutView="85" workbookViewId="0">
      <selection activeCell="T67" sqref="T67"/>
    </sheetView>
  </sheetViews>
  <sheetFormatPr defaultColWidth="10.625" defaultRowHeight="22.2" customHeight="1"/>
  <cols>
    <col min="1" max="1" width="74.125" style="170" customWidth="1"/>
    <col min="2" max="2" width="11.125" style="214" customWidth="1"/>
    <col min="3" max="3" width="1.625" style="169" customWidth="1"/>
    <col min="4" max="4" width="15.125" style="170" customWidth="1"/>
    <col min="5" max="5" width="1.625" style="170" customWidth="1"/>
    <col min="6" max="6" width="15.125" style="170" customWidth="1"/>
    <col min="7" max="7" width="1.625" style="210" customWidth="1"/>
    <col min="8" max="8" width="15.125" style="170" customWidth="1"/>
    <col min="9" max="9" width="1.5" style="170" customWidth="1"/>
    <col min="10" max="10" width="15.125" style="170" customWidth="1"/>
    <col min="11" max="16384" width="10.625" style="170"/>
  </cols>
  <sheetData>
    <row r="1" spans="1:10" s="143" customFormat="1" ht="22.2" customHeight="1">
      <c r="A1" s="120" t="s">
        <v>0</v>
      </c>
      <c r="B1" s="212"/>
      <c r="C1" s="120"/>
      <c r="D1" s="120"/>
      <c r="E1" s="120"/>
      <c r="F1" s="120"/>
      <c r="G1" s="196"/>
      <c r="H1" s="120"/>
      <c r="I1" s="120"/>
      <c r="J1" s="120"/>
    </row>
    <row r="2" spans="1:10" s="143" customFormat="1" ht="22.2" customHeight="1">
      <c r="A2" s="144" t="s">
        <v>82</v>
      </c>
      <c r="B2" s="213"/>
      <c r="C2" s="144"/>
      <c r="D2" s="144"/>
      <c r="E2" s="144"/>
      <c r="F2" s="144"/>
      <c r="G2" s="197"/>
      <c r="H2" s="144"/>
      <c r="I2" s="144"/>
      <c r="J2" s="144"/>
    </row>
    <row r="3" spans="1:10" s="143" customFormat="1" ht="22.2" customHeight="1">
      <c r="A3" s="144"/>
      <c r="B3" s="213"/>
      <c r="C3" s="144"/>
      <c r="D3" s="144"/>
      <c r="E3" s="144"/>
      <c r="F3" s="144"/>
      <c r="G3" s="197"/>
      <c r="H3" s="144"/>
      <c r="I3" s="144"/>
      <c r="J3" s="144"/>
    </row>
    <row r="4" spans="1:10" s="146" customFormat="1" ht="22.2" customHeight="1">
      <c r="A4" s="145"/>
      <c r="B4" s="147"/>
      <c r="D4" s="327" t="s">
        <v>2</v>
      </c>
      <c r="E4" s="327"/>
      <c r="F4" s="327"/>
      <c r="G4" s="327"/>
      <c r="H4" s="327" t="s">
        <v>3</v>
      </c>
      <c r="I4" s="327"/>
      <c r="J4" s="327"/>
    </row>
    <row r="5" spans="1:10" s="146" customFormat="1" ht="22.2" customHeight="1">
      <c r="A5" s="145"/>
      <c r="B5" s="221"/>
      <c r="C5" s="221"/>
      <c r="D5" s="328" t="s">
        <v>83</v>
      </c>
      <c r="E5" s="328"/>
      <c r="F5" s="328"/>
      <c r="G5" s="198"/>
      <c r="H5" s="328" t="s">
        <v>83</v>
      </c>
      <c r="I5" s="328"/>
      <c r="J5" s="328"/>
    </row>
    <row r="6" spans="1:10" s="146" customFormat="1" ht="22.2" customHeight="1">
      <c r="A6" s="145"/>
      <c r="B6" s="147"/>
      <c r="C6" s="221"/>
      <c r="D6" s="328" t="s">
        <v>84</v>
      </c>
      <c r="E6" s="328"/>
      <c r="F6" s="328"/>
      <c r="G6" s="198"/>
      <c r="H6" s="328" t="s">
        <v>84</v>
      </c>
      <c r="I6" s="328"/>
      <c r="J6" s="328"/>
    </row>
    <row r="7" spans="1:10" s="146" customFormat="1" ht="22.2" customHeight="1">
      <c r="A7" s="145"/>
      <c r="B7" s="148"/>
      <c r="C7" s="221"/>
      <c r="D7" s="147">
        <v>2567</v>
      </c>
      <c r="F7" s="147">
        <v>2566</v>
      </c>
      <c r="G7" s="199"/>
      <c r="H7" s="147">
        <v>2567</v>
      </c>
      <c r="J7" s="147">
        <v>2566</v>
      </c>
    </row>
    <row r="8" spans="1:10" s="146" customFormat="1" ht="22.2" customHeight="1">
      <c r="A8" s="145"/>
      <c r="B8" s="221"/>
      <c r="C8" s="149"/>
      <c r="D8" s="329" t="s">
        <v>9</v>
      </c>
      <c r="E8" s="329"/>
      <c r="F8" s="329"/>
      <c r="G8" s="329"/>
      <c r="H8" s="329"/>
      <c r="I8" s="329"/>
      <c r="J8" s="329"/>
    </row>
    <row r="9" spans="1:10" s="146" customFormat="1" ht="22.2" customHeight="1">
      <c r="A9" s="150" t="s">
        <v>85</v>
      </c>
      <c r="B9" s="221"/>
      <c r="C9" s="221"/>
      <c r="G9" s="200"/>
      <c r="H9" s="151"/>
      <c r="I9" s="151"/>
      <c r="J9" s="151"/>
    </row>
    <row r="10" spans="1:10" s="146" customFormat="1" ht="22.2" customHeight="1">
      <c r="A10" s="152" t="s">
        <v>259</v>
      </c>
      <c r="B10" s="153"/>
      <c r="C10" s="153"/>
      <c r="D10" s="100">
        <v>44501</v>
      </c>
      <c r="E10" s="26"/>
      <c r="F10" s="100">
        <v>88946</v>
      </c>
      <c r="G10" s="201"/>
      <c r="H10" s="100">
        <v>20349</v>
      </c>
      <c r="I10" s="26"/>
      <c r="J10" s="100">
        <v>69452</v>
      </c>
    </row>
    <row r="11" spans="1:10" s="146" customFormat="1" ht="22.2" customHeight="1">
      <c r="A11" s="152" t="s">
        <v>257</v>
      </c>
      <c r="B11" s="248"/>
      <c r="C11" s="248"/>
      <c r="D11" s="100">
        <v>0</v>
      </c>
      <c r="E11" s="26"/>
      <c r="F11" s="100">
        <v>0</v>
      </c>
      <c r="G11" s="201"/>
      <c r="H11" s="100">
        <v>3780</v>
      </c>
      <c r="I11" s="26"/>
      <c r="J11" s="100">
        <v>4110</v>
      </c>
    </row>
    <row r="12" spans="1:10" s="146" customFormat="1" ht="22.2" customHeight="1">
      <c r="A12" s="152" t="s">
        <v>86</v>
      </c>
      <c r="B12" s="153"/>
      <c r="C12" s="153"/>
      <c r="D12" s="100">
        <v>123222</v>
      </c>
      <c r="E12" s="26"/>
      <c r="F12" s="100">
        <v>0</v>
      </c>
      <c r="G12" s="201"/>
      <c r="H12" s="100">
        <v>0</v>
      </c>
      <c r="I12" s="26"/>
      <c r="J12" s="100">
        <v>0</v>
      </c>
    </row>
    <row r="13" spans="1:10" s="146" customFormat="1" ht="22.2" customHeight="1">
      <c r="A13" s="152" t="s">
        <v>87</v>
      </c>
      <c r="B13" s="153"/>
      <c r="C13" s="153"/>
      <c r="D13" s="100">
        <v>181804</v>
      </c>
      <c r="E13" s="26"/>
      <c r="F13" s="100">
        <v>0</v>
      </c>
      <c r="G13" s="201"/>
      <c r="H13" s="100">
        <v>0</v>
      </c>
      <c r="I13" s="26"/>
      <c r="J13" s="100">
        <v>0</v>
      </c>
    </row>
    <row r="14" spans="1:10" s="146" customFormat="1" ht="22.2" customHeight="1">
      <c r="A14" s="152" t="s">
        <v>88</v>
      </c>
      <c r="B14" s="153"/>
      <c r="C14" s="153"/>
      <c r="D14" s="100">
        <v>29805</v>
      </c>
      <c r="E14" s="26"/>
      <c r="F14" s="100">
        <v>0</v>
      </c>
      <c r="G14" s="201"/>
      <c r="H14" s="100">
        <v>0</v>
      </c>
      <c r="I14" s="26"/>
      <c r="J14" s="100">
        <v>0</v>
      </c>
    </row>
    <row r="15" spans="1:10" s="146" customFormat="1" ht="22.2" customHeight="1">
      <c r="A15" s="152" t="s">
        <v>89</v>
      </c>
      <c r="B15" s="153"/>
      <c r="C15" s="153"/>
      <c r="D15" s="100">
        <v>49481</v>
      </c>
      <c r="E15" s="26"/>
      <c r="F15" s="100">
        <v>0</v>
      </c>
      <c r="G15" s="201"/>
      <c r="H15" s="100">
        <v>0</v>
      </c>
      <c r="I15" s="26"/>
      <c r="J15" s="100">
        <v>0</v>
      </c>
    </row>
    <row r="16" spans="1:10" s="146" customFormat="1" ht="22.2" customHeight="1">
      <c r="A16" s="152" t="s">
        <v>225</v>
      </c>
      <c r="B16" s="248"/>
      <c r="C16" s="248"/>
      <c r="D16" s="100">
        <v>0</v>
      </c>
      <c r="E16" s="26"/>
      <c r="F16" s="100">
        <v>0</v>
      </c>
      <c r="G16" s="201"/>
      <c r="H16" s="100">
        <v>5875</v>
      </c>
      <c r="I16" s="26"/>
      <c r="J16" s="100">
        <v>0</v>
      </c>
    </row>
    <row r="17" spans="1:10" s="146" customFormat="1" ht="22.2" customHeight="1">
      <c r="A17" s="152" t="s">
        <v>90</v>
      </c>
      <c r="B17" s="153"/>
      <c r="C17" s="153"/>
      <c r="D17" s="100">
        <v>723</v>
      </c>
      <c r="E17" s="26"/>
      <c r="F17" s="100">
        <v>0</v>
      </c>
      <c r="G17" s="201"/>
      <c r="H17" s="100">
        <v>723</v>
      </c>
      <c r="I17" s="26"/>
      <c r="J17" s="100">
        <v>0</v>
      </c>
    </row>
    <row r="18" spans="1:10" s="146" customFormat="1" ht="22.2" customHeight="1">
      <c r="A18" s="154" t="s">
        <v>91</v>
      </c>
      <c r="B18" s="153"/>
      <c r="C18" s="153"/>
      <c r="D18" s="100">
        <v>72785</v>
      </c>
      <c r="E18" s="26"/>
      <c r="F18" s="100">
        <v>819</v>
      </c>
      <c r="G18" s="201"/>
      <c r="H18" s="100">
        <v>22</v>
      </c>
      <c r="I18" s="26"/>
      <c r="J18" s="100">
        <v>819</v>
      </c>
    </row>
    <row r="19" spans="1:10" s="146" customFormat="1" ht="22.2" customHeight="1">
      <c r="A19" s="155" t="s">
        <v>92</v>
      </c>
      <c r="B19" s="221"/>
      <c r="C19" s="221"/>
      <c r="D19" s="82">
        <f>SUM(D10:D18)</f>
        <v>502321</v>
      </c>
      <c r="E19" s="36"/>
      <c r="F19" s="82">
        <f>SUM(F10:F18)</f>
        <v>89765</v>
      </c>
      <c r="G19" s="202">
        <f>SUM(G10:G18)</f>
        <v>0</v>
      </c>
      <c r="H19" s="82">
        <f>SUM(H10:H18)</f>
        <v>30749</v>
      </c>
      <c r="I19" s="36"/>
      <c r="J19" s="82">
        <f>SUM(J10:J18)</f>
        <v>74381</v>
      </c>
    </row>
    <row r="20" spans="1:10" s="146" customFormat="1" ht="22.2" customHeight="1">
      <c r="A20" s="156"/>
      <c r="B20" s="221"/>
      <c r="C20" s="221"/>
      <c r="D20" s="25"/>
      <c r="E20" s="25"/>
      <c r="F20" s="25"/>
      <c r="G20" s="35"/>
      <c r="H20" s="25"/>
      <c r="I20" s="25"/>
      <c r="J20" s="25"/>
    </row>
    <row r="21" spans="1:10" s="146" customFormat="1" ht="22.2" customHeight="1">
      <c r="A21" s="150" t="s">
        <v>93</v>
      </c>
      <c r="B21" s="221"/>
      <c r="C21" s="221"/>
      <c r="D21" s="26"/>
      <c r="E21" s="26"/>
      <c r="F21" s="26"/>
      <c r="G21" s="201"/>
      <c r="H21" s="26"/>
      <c r="I21" s="26"/>
      <c r="J21" s="26"/>
    </row>
    <row r="22" spans="1:10" s="146" customFormat="1" ht="22.2" customHeight="1">
      <c r="A22" s="154" t="s">
        <v>94</v>
      </c>
      <c r="B22" s="221"/>
      <c r="C22" s="221"/>
      <c r="D22" s="29">
        <v>100991</v>
      </c>
      <c r="E22" s="26"/>
      <c r="F22" s="100">
        <v>0</v>
      </c>
      <c r="G22" s="201"/>
      <c r="H22" s="100">
        <v>0</v>
      </c>
      <c r="I22" s="26"/>
      <c r="J22" s="100">
        <v>0</v>
      </c>
    </row>
    <row r="23" spans="1:10" s="146" customFormat="1" ht="22.2" customHeight="1">
      <c r="A23" s="154" t="s">
        <v>95</v>
      </c>
      <c r="B23" s="221"/>
      <c r="C23" s="221"/>
      <c r="D23" s="29">
        <v>79049</v>
      </c>
      <c r="E23" s="26"/>
      <c r="F23" s="100">
        <v>0</v>
      </c>
      <c r="G23" s="201"/>
      <c r="H23" s="100">
        <v>0</v>
      </c>
      <c r="I23" s="26"/>
      <c r="J23" s="100">
        <v>0</v>
      </c>
    </row>
    <row r="24" spans="1:10" s="146" customFormat="1" ht="22.2" customHeight="1">
      <c r="A24" s="154" t="s">
        <v>96</v>
      </c>
      <c r="B24" s="221"/>
      <c r="C24" s="221"/>
      <c r="D24" s="29">
        <v>9184</v>
      </c>
      <c r="E24" s="26"/>
      <c r="F24" s="100">
        <v>0</v>
      </c>
      <c r="G24" s="201"/>
      <c r="H24" s="100">
        <v>0</v>
      </c>
      <c r="I24" s="26"/>
      <c r="J24" s="100">
        <v>0</v>
      </c>
    </row>
    <row r="25" spans="1:10" s="146" customFormat="1" ht="22.2" customHeight="1">
      <c r="A25" s="154" t="s">
        <v>97</v>
      </c>
      <c r="B25" s="221"/>
      <c r="C25" s="221"/>
      <c r="D25" s="29">
        <v>76637</v>
      </c>
      <c r="E25" s="26"/>
      <c r="F25" s="100">
        <v>0</v>
      </c>
      <c r="G25" s="201"/>
      <c r="H25" s="100">
        <v>0</v>
      </c>
      <c r="I25" s="26"/>
      <c r="J25" s="100">
        <v>0</v>
      </c>
    </row>
    <row r="26" spans="1:10" s="146" customFormat="1" ht="22.2" customHeight="1">
      <c r="A26" s="154" t="s">
        <v>98</v>
      </c>
      <c r="B26" s="221"/>
      <c r="C26" s="221"/>
      <c r="D26" s="29">
        <v>48198</v>
      </c>
      <c r="E26" s="26"/>
      <c r="F26" s="100">
        <v>0</v>
      </c>
      <c r="G26" s="201"/>
      <c r="H26" s="100">
        <v>0</v>
      </c>
      <c r="I26" s="26"/>
      <c r="J26" s="100">
        <v>0</v>
      </c>
    </row>
    <row r="27" spans="1:10" s="146" customFormat="1" ht="22.2" customHeight="1">
      <c r="A27" s="154" t="s">
        <v>99</v>
      </c>
      <c r="B27" s="153"/>
      <c r="C27" s="153"/>
      <c r="D27" s="29">
        <v>231826</v>
      </c>
      <c r="E27" s="25"/>
      <c r="F27" s="29">
        <v>25421</v>
      </c>
      <c r="G27" s="35"/>
      <c r="H27" s="29">
        <v>33213</v>
      </c>
      <c r="I27" s="25"/>
      <c r="J27" s="29">
        <v>18242</v>
      </c>
    </row>
    <row r="28" spans="1:10" s="146" customFormat="1" ht="22.2" customHeight="1">
      <c r="A28" s="154" t="s">
        <v>100</v>
      </c>
      <c r="B28" s="153"/>
      <c r="C28" s="153"/>
      <c r="D28" s="29">
        <v>30346</v>
      </c>
      <c r="E28" s="25"/>
      <c r="F28" s="100">
        <v>0</v>
      </c>
      <c r="G28" s="201"/>
      <c r="H28" s="100">
        <v>0</v>
      </c>
      <c r="I28" s="26"/>
      <c r="J28" s="100">
        <v>0</v>
      </c>
    </row>
    <row r="29" spans="1:10" s="146" customFormat="1" ht="22.2" customHeight="1">
      <c r="A29" s="154" t="s">
        <v>106</v>
      </c>
      <c r="B29" s="153"/>
      <c r="C29" s="153"/>
      <c r="D29" s="100">
        <v>0</v>
      </c>
      <c r="E29" s="30"/>
      <c r="F29" s="100">
        <v>0</v>
      </c>
      <c r="G29" s="35"/>
      <c r="H29" s="100">
        <v>275792</v>
      </c>
      <c r="I29" s="25"/>
      <c r="J29" s="25">
        <v>21642</v>
      </c>
    </row>
    <row r="30" spans="1:10" s="146" customFormat="1" ht="22.2" customHeight="1">
      <c r="A30" s="154" t="s">
        <v>101</v>
      </c>
      <c r="B30" s="153"/>
      <c r="C30" s="153"/>
      <c r="D30" s="100">
        <v>32269</v>
      </c>
      <c r="E30" s="25"/>
      <c r="F30" s="29">
        <v>1163</v>
      </c>
      <c r="G30" s="201"/>
      <c r="H30" s="100">
        <v>0</v>
      </c>
      <c r="I30" s="26"/>
      <c r="J30" s="29">
        <v>1163</v>
      </c>
    </row>
    <row r="31" spans="1:10" s="146" customFormat="1" ht="22.2" customHeight="1">
      <c r="A31" s="154" t="s">
        <v>102</v>
      </c>
      <c r="B31" s="153"/>
      <c r="C31" s="153"/>
      <c r="D31" s="100">
        <v>0</v>
      </c>
      <c r="E31" s="25"/>
      <c r="F31" s="29">
        <v>11399</v>
      </c>
      <c r="G31" s="35"/>
      <c r="H31" s="100">
        <v>0</v>
      </c>
      <c r="I31" s="25"/>
      <c r="J31" s="100">
        <v>0</v>
      </c>
    </row>
    <row r="32" spans="1:10" s="146" customFormat="1" ht="22.2" customHeight="1">
      <c r="A32" s="155" t="s">
        <v>103</v>
      </c>
      <c r="B32" s="221"/>
      <c r="C32" s="157"/>
      <c r="D32" s="82">
        <f>SUM(D22:D31)</f>
        <v>608500</v>
      </c>
      <c r="E32" s="37"/>
      <c r="F32" s="82">
        <f>SUM(F22:F31)</f>
        <v>37983</v>
      </c>
      <c r="G32" s="202">
        <f>SUM(G22:G27)</f>
        <v>0</v>
      </c>
      <c r="H32" s="82">
        <f>SUM(H22:H31)</f>
        <v>309005</v>
      </c>
      <c r="I32" s="36"/>
      <c r="J32" s="82">
        <f>SUM(J22:J31)</f>
        <v>41047</v>
      </c>
    </row>
    <row r="33" spans="1:10" s="146" customFormat="1" ht="22.2" customHeight="1">
      <c r="A33" s="155"/>
      <c r="B33" s="221"/>
      <c r="C33" s="157"/>
      <c r="D33" s="33"/>
      <c r="E33" s="26"/>
      <c r="F33" s="33"/>
      <c r="G33" s="35"/>
      <c r="H33" s="33"/>
      <c r="I33" s="25"/>
      <c r="J33" s="33"/>
    </row>
    <row r="34" spans="1:10" s="146" customFormat="1" ht="22.2" customHeight="1">
      <c r="A34" s="158" t="s">
        <v>104</v>
      </c>
      <c r="B34" s="221"/>
      <c r="C34" s="157"/>
      <c r="D34" s="83">
        <f>D19-D32</f>
        <v>-106179</v>
      </c>
      <c r="E34" s="36"/>
      <c r="F34" s="89">
        <f>F19-F32</f>
        <v>51782</v>
      </c>
      <c r="G34" s="202"/>
      <c r="H34" s="83">
        <f>H19-H32</f>
        <v>-278256</v>
      </c>
      <c r="I34" s="36"/>
      <c r="J34" s="89">
        <f>J19-J32</f>
        <v>33334</v>
      </c>
    </row>
    <row r="35" spans="1:10" s="146" customFormat="1" ht="22.2" customHeight="1">
      <c r="A35" s="154" t="s">
        <v>105</v>
      </c>
      <c r="B35" s="153"/>
      <c r="C35" s="153"/>
      <c r="D35" s="29">
        <v>-313685</v>
      </c>
      <c r="E35" s="30"/>
      <c r="F35" s="29">
        <v>-19834</v>
      </c>
      <c r="G35" s="35"/>
      <c r="H35" s="25">
        <v>-19810</v>
      </c>
      <c r="I35" s="25"/>
      <c r="J35" s="25">
        <v>-19834</v>
      </c>
    </row>
    <row r="36" spans="1:10" s="146" customFormat="1" ht="22.2" customHeight="1">
      <c r="A36" s="119" t="s">
        <v>107</v>
      </c>
      <c r="B36" s="221"/>
      <c r="C36" s="221"/>
      <c r="D36" s="29">
        <v>8977</v>
      </c>
      <c r="E36" s="29"/>
      <c r="F36" s="29">
        <v>15292</v>
      </c>
      <c r="G36" s="203"/>
      <c r="H36" s="100">
        <v>0</v>
      </c>
      <c r="I36" s="29"/>
      <c r="J36" s="96">
        <v>0</v>
      </c>
    </row>
    <row r="37" spans="1:10" s="154" customFormat="1" ht="22.2" hidden="1" customHeight="1">
      <c r="A37" s="154" t="s">
        <v>108</v>
      </c>
      <c r="F37" s="100">
        <v>0</v>
      </c>
      <c r="J37" s="96">
        <v>0</v>
      </c>
    </row>
    <row r="38" spans="1:10" s="146" customFormat="1" ht="22.2" customHeight="1">
      <c r="A38" s="155" t="s">
        <v>109</v>
      </c>
      <c r="B38" s="221"/>
      <c r="C38" s="149"/>
      <c r="D38" s="113">
        <f>SUM(D34:D36)</f>
        <v>-410887</v>
      </c>
      <c r="E38" s="88"/>
      <c r="F38" s="113">
        <f>SUM(F34:F37)</f>
        <v>47240</v>
      </c>
      <c r="G38" s="204"/>
      <c r="H38" s="113">
        <f>SUM(H34:H36)</f>
        <v>-298066</v>
      </c>
      <c r="I38" s="88"/>
      <c r="J38" s="113">
        <f>SUM(J34:J37)</f>
        <v>13500</v>
      </c>
    </row>
    <row r="39" spans="1:10" s="146" customFormat="1" ht="22.2" customHeight="1">
      <c r="A39" s="154" t="s">
        <v>110</v>
      </c>
      <c r="B39" s="221"/>
      <c r="C39" s="149"/>
      <c r="D39" s="306">
        <v>-58471</v>
      </c>
      <c r="E39" s="25"/>
      <c r="F39" s="226">
        <v>0</v>
      </c>
      <c r="G39" s="35"/>
      <c r="H39" s="306">
        <v>-46203</v>
      </c>
      <c r="I39" s="25"/>
      <c r="J39" s="226">
        <v>0</v>
      </c>
    </row>
    <row r="40" spans="1:10" s="146" customFormat="1" ht="22.2" customHeight="1">
      <c r="A40" s="145" t="s">
        <v>111</v>
      </c>
      <c r="B40" s="221"/>
      <c r="C40" s="221"/>
      <c r="D40" s="98">
        <f>SUM(D38:D39)</f>
        <v>-469358</v>
      </c>
      <c r="E40" s="38"/>
      <c r="F40" s="98">
        <f>SUM(F38:F39)</f>
        <v>47240</v>
      </c>
      <c r="G40" s="205"/>
      <c r="H40" s="97">
        <f>SUM(H38:H39)</f>
        <v>-344269</v>
      </c>
      <c r="I40" s="38"/>
      <c r="J40" s="98">
        <f>SUM(J38:J39)</f>
        <v>13500</v>
      </c>
    </row>
    <row r="41" spans="1:10" s="146" customFormat="1" ht="22.2" customHeight="1">
      <c r="B41" s="221"/>
      <c r="C41" s="149"/>
      <c r="D41" s="194"/>
      <c r="G41" s="199"/>
    </row>
    <row r="42" spans="1:10" s="146" customFormat="1" ht="22.2" customHeight="1">
      <c r="A42" s="144" t="s">
        <v>0</v>
      </c>
      <c r="B42" s="213"/>
      <c r="C42" s="144"/>
      <c r="D42" s="144"/>
      <c r="E42" s="144"/>
      <c r="F42" s="144"/>
      <c r="G42" s="197"/>
      <c r="H42" s="144"/>
      <c r="I42" s="144"/>
      <c r="J42" s="144"/>
    </row>
    <row r="43" spans="1:10" s="146" customFormat="1" ht="22.2" customHeight="1">
      <c r="A43" s="144" t="s">
        <v>82</v>
      </c>
      <c r="B43" s="213"/>
      <c r="C43" s="144"/>
      <c r="D43" s="144"/>
      <c r="E43" s="144"/>
      <c r="F43" s="144"/>
      <c r="G43" s="197"/>
      <c r="H43" s="144"/>
      <c r="I43" s="144"/>
      <c r="J43" s="144"/>
    </row>
    <row r="44" spans="1:10" s="146" customFormat="1" ht="22.2" customHeight="1">
      <c r="A44" s="330"/>
      <c r="B44" s="330"/>
      <c r="C44" s="330"/>
      <c r="D44" s="330"/>
      <c r="E44" s="330"/>
      <c r="F44" s="330"/>
      <c r="G44" s="330"/>
      <c r="H44" s="330"/>
      <c r="I44" s="330"/>
      <c r="J44" s="330"/>
    </row>
    <row r="45" spans="1:10" s="146" customFormat="1" ht="22.2" customHeight="1">
      <c r="B45" s="147"/>
      <c r="D45" s="327" t="s">
        <v>2</v>
      </c>
      <c r="E45" s="327"/>
      <c r="F45" s="327"/>
      <c r="G45" s="327"/>
      <c r="H45" s="327" t="s">
        <v>3</v>
      </c>
      <c r="I45" s="327"/>
      <c r="J45" s="327"/>
    </row>
    <row r="46" spans="1:10" s="146" customFormat="1" ht="22.2" customHeight="1">
      <c r="B46" s="221"/>
      <c r="C46" s="221"/>
      <c r="D46" s="328" t="s">
        <v>83</v>
      </c>
      <c r="E46" s="328"/>
      <c r="F46" s="328"/>
      <c r="G46" s="198"/>
      <c r="H46" s="328" t="s">
        <v>83</v>
      </c>
      <c r="I46" s="328"/>
      <c r="J46" s="328"/>
    </row>
    <row r="47" spans="1:10" s="146" customFormat="1" ht="22.2" customHeight="1">
      <c r="B47" s="221"/>
      <c r="C47" s="221"/>
      <c r="D47" s="328" t="s">
        <v>84</v>
      </c>
      <c r="E47" s="328"/>
      <c r="F47" s="328"/>
      <c r="G47" s="198"/>
      <c r="H47" s="328" t="s">
        <v>84</v>
      </c>
      <c r="I47" s="328"/>
      <c r="J47" s="328"/>
    </row>
    <row r="48" spans="1:10" s="146" customFormat="1" ht="22.2" customHeight="1">
      <c r="B48" s="221"/>
      <c r="C48" s="221"/>
      <c r="D48" s="147">
        <v>2567</v>
      </c>
      <c r="F48" s="147">
        <v>2566</v>
      </c>
      <c r="G48" s="199"/>
      <c r="H48" s="147">
        <v>2567</v>
      </c>
      <c r="J48" s="147">
        <v>2566</v>
      </c>
    </row>
    <row r="49" spans="1:10" s="146" customFormat="1" ht="22.2" customHeight="1">
      <c r="B49" s="221"/>
      <c r="C49" s="221"/>
      <c r="D49" s="329" t="s">
        <v>9</v>
      </c>
      <c r="E49" s="329"/>
      <c r="F49" s="329"/>
      <c r="G49" s="329"/>
      <c r="H49" s="329"/>
      <c r="I49" s="329"/>
      <c r="J49" s="329"/>
    </row>
    <row r="50" spans="1:10" s="146" customFormat="1" ht="22.2" customHeight="1">
      <c r="A50" s="162" t="s">
        <v>112</v>
      </c>
      <c r="B50" s="221"/>
      <c r="C50" s="157"/>
      <c r="D50" s="163"/>
      <c r="F50" s="163"/>
      <c r="G50" s="199"/>
      <c r="H50" s="163"/>
      <c r="I50" s="163"/>
      <c r="J50" s="163"/>
    </row>
    <row r="51" spans="1:10" s="146" customFormat="1" ht="22.2" customHeight="1">
      <c r="A51" s="164" t="s">
        <v>113</v>
      </c>
      <c r="B51" s="221"/>
      <c r="C51" s="157"/>
      <c r="D51" s="163"/>
      <c r="E51" s="163"/>
      <c r="F51" s="163"/>
      <c r="G51" s="206"/>
      <c r="H51" s="163"/>
      <c r="I51" s="163"/>
      <c r="J51" s="163"/>
    </row>
    <row r="52" spans="1:10" s="146" customFormat="1" ht="22.2" customHeight="1">
      <c r="A52" s="249" t="s">
        <v>228</v>
      </c>
      <c r="B52" s="221"/>
      <c r="C52" s="157"/>
      <c r="D52" s="222">
        <v>0</v>
      </c>
      <c r="E52" s="25"/>
      <c r="F52" s="25">
        <v>4983</v>
      </c>
      <c r="G52" s="203"/>
      <c r="H52" s="222">
        <v>0</v>
      </c>
      <c r="I52" s="31"/>
      <c r="J52" s="29">
        <v>-50</v>
      </c>
    </row>
    <row r="53" spans="1:10" s="146" customFormat="1" ht="22.2" customHeight="1">
      <c r="A53" s="152" t="s">
        <v>114</v>
      </c>
      <c r="B53" s="221"/>
      <c r="C53" s="157"/>
      <c r="D53" s="306">
        <v>2680</v>
      </c>
      <c r="E53" s="25"/>
      <c r="F53" s="32">
        <v>13435</v>
      </c>
      <c r="G53" s="203"/>
      <c r="H53" s="22">
        <v>0</v>
      </c>
      <c r="I53" s="115"/>
      <c r="J53" s="22">
        <v>0</v>
      </c>
    </row>
    <row r="54" spans="1:10" s="146" customFormat="1" ht="22.2" customHeight="1">
      <c r="A54" s="162" t="s">
        <v>115</v>
      </c>
      <c r="B54" s="221"/>
      <c r="C54" s="157"/>
      <c r="D54" s="84">
        <f>SUM(D52:D53)</f>
        <v>2680</v>
      </c>
      <c r="E54" s="37"/>
      <c r="F54" s="84">
        <f>SUM(F52:F53)</f>
        <v>18418</v>
      </c>
      <c r="G54" s="207"/>
      <c r="H54" s="223">
        <f>SUM(H52:H53)</f>
        <v>0</v>
      </c>
      <c r="I54" s="37"/>
      <c r="J54" s="84">
        <f>SUM(J52:J53)</f>
        <v>-50</v>
      </c>
    </row>
    <row r="55" spans="1:10" s="146" customFormat="1" ht="22.2" customHeight="1">
      <c r="A55" s="166"/>
      <c r="B55" s="221"/>
      <c r="C55" s="157"/>
      <c r="D55" s="25"/>
      <c r="E55" s="25"/>
      <c r="F55" s="25"/>
      <c r="G55" s="203"/>
      <c r="H55" s="25"/>
      <c r="I55" s="31"/>
      <c r="J55" s="25"/>
    </row>
    <row r="56" spans="1:10" s="146" customFormat="1" ht="22.2" customHeight="1">
      <c r="A56" s="167" t="s">
        <v>116</v>
      </c>
      <c r="B56" s="221"/>
      <c r="C56" s="157"/>
      <c r="D56" s="25"/>
      <c r="E56" s="25"/>
      <c r="F56" s="25"/>
      <c r="G56" s="203"/>
      <c r="H56" s="28"/>
      <c r="I56" s="31"/>
      <c r="J56" s="28"/>
    </row>
    <row r="57" spans="1:10" s="146" customFormat="1" ht="22.2" customHeight="1">
      <c r="A57" s="165" t="s">
        <v>245</v>
      </c>
      <c r="B57" s="246"/>
      <c r="C57" s="157"/>
      <c r="D57" s="25"/>
      <c r="E57" s="25"/>
      <c r="F57" s="25"/>
      <c r="G57" s="203"/>
      <c r="H57" s="28"/>
      <c r="I57" s="31"/>
      <c r="J57" s="28"/>
    </row>
    <row r="58" spans="1:10" s="146" customFormat="1" ht="22.2" customHeight="1">
      <c r="A58" s="165" t="s">
        <v>241</v>
      </c>
      <c r="B58" s="221"/>
      <c r="C58" s="157"/>
      <c r="D58" s="29">
        <v>324593</v>
      </c>
      <c r="E58" s="25"/>
      <c r="F58" s="18">
        <v>0</v>
      </c>
      <c r="G58" s="203"/>
      <c r="H58" s="96">
        <v>148170</v>
      </c>
      <c r="I58" s="31"/>
      <c r="J58" s="18">
        <v>0</v>
      </c>
    </row>
    <row r="59" spans="1:10" s="146" customFormat="1" ht="22.2" customHeight="1">
      <c r="A59" s="165" t="s">
        <v>117</v>
      </c>
      <c r="B59" s="221"/>
      <c r="C59" s="157"/>
      <c r="D59" s="226">
        <v>0</v>
      </c>
      <c r="E59" s="25"/>
      <c r="F59" s="227">
        <v>1755</v>
      </c>
      <c r="G59" s="203"/>
      <c r="H59" s="22">
        <v>0</v>
      </c>
      <c r="I59" s="115"/>
      <c r="J59" s="117">
        <v>0</v>
      </c>
    </row>
    <row r="60" spans="1:10" s="146" customFormat="1" ht="22.2" customHeight="1">
      <c r="A60" s="168" t="s">
        <v>118</v>
      </c>
      <c r="B60" s="221"/>
      <c r="C60" s="157"/>
      <c r="D60" s="98">
        <f>SUM(D58:D59)</f>
        <v>324593</v>
      </c>
      <c r="E60" s="25"/>
      <c r="F60" s="98">
        <f>SUM(F58:F59)</f>
        <v>1755</v>
      </c>
      <c r="G60" s="203"/>
      <c r="H60" s="98">
        <f>SUM(H58:H59)</f>
        <v>148170</v>
      </c>
      <c r="I60" s="36"/>
      <c r="J60" s="98">
        <f>SUM(J58:J59)</f>
        <v>0</v>
      </c>
    </row>
    <row r="61" spans="1:10" s="146" customFormat="1" ht="22.2" customHeight="1">
      <c r="A61" s="168" t="s">
        <v>119</v>
      </c>
      <c r="B61" s="221"/>
      <c r="C61" s="157"/>
      <c r="D61" s="97">
        <f>D54+D60</f>
        <v>327273</v>
      </c>
      <c r="E61" s="25"/>
      <c r="F61" s="97">
        <f>F54+F60</f>
        <v>20173</v>
      </c>
      <c r="G61" s="203"/>
      <c r="H61" s="97">
        <f>H54+H60</f>
        <v>148170</v>
      </c>
      <c r="I61" s="37"/>
      <c r="J61" s="97">
        <f>J54+J60</f>
        <v>-50</v>
      </c>
    </row>
    <row r="62" spans="1:10" s="159" customFormat="1" ht="22.2" customHeight="1" thickBot="1">
      <c r="A62" s="234" t="s">
        <v>120</v>
      </c>
      <c r="B62" s="160"/>
      <c r="C62" s="160"/>
      <c r="D62" s="99">
        <f>D61+D40</f>
        <v>-142085</v>
      </c>
      <c r="E62" s="25"/>
      <c r="F62" s="99">
        <f>F61+F40</f>
        <v>67413</v>
      </c>
      <c r="G62" s="203"/>
      <c r="H62" s="99">
        <f>H61+H40</f>
        <v>-196099</v>
      </c>
      <c r="I62" s="94"/>
      <c r="J62" s="99">
        <f>J61+J40</f>
        <v>13450</v>
      </c>
    </row>
    <row r="63" spans="1:10" s="146" customFormat="1" ht="21" customHeight="1" thickTop="1">
      <c r="A63" s="145"/>
      <c r="B63" s="195"/>
      <c r="C63" s="161"/>
      <c r="D63" s="34"/>
      <c r="E63" s="25"/>
      <c r="F63" s="34"/>
      <c r="G63" s="203"/>
      <c r="H63" s="83"/>
      <c r="I63" s="34"/>
      <c r="J63" s="83"/>
    </row>
    <row r="64" spans="1:10" s="146" customFormat="1" ht="21" customHeight="1">
      <c r="A64" s="145" t="s">
        <v>250</v>
      </c>
      <c r="B64" s="161"/>
      <c r="C64" s="161"/>
      <c r="D64" s="34"/>
      <c r="E64" s="34"/>
      <c r="F64" s="34"/>
      <c r="G64" s="203"/>
      <c r="H64" s="83"/>
      <c r="I64" s="34"/>
      <c r="J64" s="83"/>
    </row>
    <row r="65" spans="1:10" s="146" customFormat="1" ht="21" customHeight="1">
      <c r="A65" s="146" t="s">
        <v>121</v>
      </c>
      <c r="B65" s="161"/>
      <c r="C65" s="161"/>
      <c r="D65" s="29">
        <v>-448327</v>
      </c>
      <c r="E65" s="115"/>
      <c r="F65" s="218">
        <v>47240</v>
      </c>
      <c r="G65" s="203"/>
      <c r="H65" s="218">
        <v>-344269</v>
      </c>
      <c r="I65" s="218"/>
      <c r="J65" s="218">
        <v>13500</v>
      </c>
    </row>
    <row r="66" spans="1:10" s="146" customFormat="1" ht="21" customHeight="1">
      <c r="A66" s="146" t="s">
        <v>122</v>
      </c>
      <c r="B66" s="161"/>
      <c r="C66" s="161"/>
      <c r="D66" s="29">
        <v>-21031</v>
      </c>
      <c r="E66" s="115"/>
      <c r="F66" s="96">
        <v>0</v>
      </c>
      <c r="G66" s="219"/>
      <c r="H66" s="96">
        <v>0</v>
      </c>
      <c r="I66" s="218"/>
      <c r="J66" s="96">
        <v>0</v>
      </c>
    </row>
    <row r="67" spans="1:10" s="146" customFormat="1" ht="21" customHeight="1" thickBot="1">
      <c r="B67" s="161"/>
      <c r="C67" s="161"/>
      <c r="D67" s="99">
        <f>SUM(D65:D66)</f>
        <v>-469358</v>
      </c>
      <c r="E67" s="94"/>
      <c r="F67" s="99">
        <f>SUM(F65:F66)</f>
        <v>47240</v>
      </c>
      <c r="G67" s="208"/>
      <c r="H67" s="99">
        <f>SUM(H65:H66)</f>
        <v>-344269</v>
      </c>
      <c r="I67" s="94"/>
      <c r="J67" s="99">
        <f>SUM(J65:J66)</f>
        <v>13500</v>
      </c>
    </row>
    <row r="68" spans="1:10" s="146" customFormat="1" ht="21" customHeight="1" thickTop="1">
      <c r="A68" s="145"/>
      <c r="B68" s="161"/>
      <c r="C68" s="161"/>
      <c r="D68" s="34"/>
      <c r="E68" s="34"/>
      <c r="F68" s="34"/>
      <c r="G68" s="209"/>
      <c r="H68" s="83"/>
      <c r="I68" s="34"/>
      <c r="J68" s="83"/>
    </row>
    <row r="69" spans="1:10" s="146" customFormat="1" ht="21" customHeight="1">
      <c r="A69" s="145" t="s">
        <v>123</v>
      </c>
      <c r="B69" s="161"/>
      <c r="C69" s="161"/>
      <c r="D69" s="34"/>
      <c r="E69" s="34"/>
      <c r="F69" s="34"/>
      <c r="G69" s="209"/>
      <c r="H69" s="83"/>
      <c r="I69" s="34"/>
      <c r="J69" s="83"/>
    </row>
    <row r="70" spans="1:10" s="146" customFormat="1" ht="21" customHeight="1">
      <c r="A70" s="146" t="s">
        <v>121</v>
      </c>
      <c r="B70" s="161"/>
      <c r="C70" s="161"/>
      <c r="D70" s="29">
        <v>-108052</v>
      </c>
      <c r="E70" s="211"/>
      <c r="F70" s="218">
        <v>67413</v>
      </c>
      <c r="G70" s="219"/>
      <c r="H70" s="218">
        <v>-196099</v>
      </c>
      <c r="I70" s="218"/>
      <c r="J70" s="218">
        <v>13450</v>
      </c>
    </row>
    <row r="71" spans="1:10" s="146" customFormat="1" ht="21" customHeight="1">
      <c r="A71" s="146" t="s">
        <v>122</v>
      </c>
      <c r="B71" s="161"/>
      <c r="C71" s="161"/>
      <c r="D71" s="29">
        <v>-34033</v>
      </c>
      <c r="E71" s="211"/>
      <c r="F71" s="96">
        <v>0</v>
      </c>
      <c r="G71" s="219"/>
      <c r="H71" s="96">
        <v>0</v>
      </c>
      <c r="I71" s="218"/>
      <c r="J71" s="96">
        <v>0</v>
      </c>
    </row>
    <row r="72" spans="1:10" s="146" customFormat="1" ht="21" customHeight="1" thickBot="1">
      <c r="B72" s="161"/>
      <c r="C72" s="161"/>
      <c r="D72" s="99">
        <f>D62</f>
        <v>-142085</v>
      </c>
      <c r="E72" s="94"/>
      <c r="F72" s="99">
        <f>SUM(F70:F71)</f>
        <v>67413</v>
      </c>
      <c r="G72" s="208"/>
      <c r="H72" s="99">
        <f>SUM(H70:H71)</f>
        <v>-196099</v>
      </c>
      <c r="I72" s="94"/>
      <c r="J72" s="99">
        <f>SUM(J70:J71)</f>
        <v>13450</v>
      </c>
    </row>
    <row r="73" spans="1:10" s="146" customFormat="1" ht="21" customHeight="1" thickTop="1">
      <c r="A73" s="145"/>
      <c r="B73" s="161"/>
      <c r="C73" s="161"/>
      <c r="D73" s="34"/>
      <c r="E73" s="34"/>
      <c r="F73" s="34"/>
      <c r="G73" s="209"/>
      <c r="H73" s="83"/>
      <c r="I73" s="34"/>
      <c r="J73" s="83"/>
    </row>
    <row r="74" spans="1:10" s="146" customFormat="1" ht="23.1" customHeight="1" thickBot="1">
      <c r="A74" s="145" t="s">
        <v>124</v>
      </c>
      <c r="B74" s="221"/>
      <c r="C74" s="149"/>
      <c r="D74" s="230">
        <f>D65/500651</f>
        <v>-0.89548807452696588</v>
      </c>
      <c r="E74" s="231"/>
      <c r="F74" s="230">
        <v>0.14000000000000001</v>
      </c>
      <c r="G74" s="232"/>
      <c r="H74" s="230">
        <f>H65/500651</f>
        <v>-0.68764268921863736</v>
      </c>
      <c r="I74" s="233"/>
      <c r="J74" s="230">
        <v>0.04</v>
      </c>
    </row>
    <row r="75" spans="1:10" s="159" customFormat="1" ht="22.2" customHeight="1" thickTop="1">
      <c r="A75" s="165"/>
      <c r="B75" s="215"/>
      <c r="C75" s="171"/>
      <c r="D75" s="50"/>
      <c r="E75" s="26"/>
      <c r="F75" s="26"/>
      <c r="G75" s="35"/>
      <c r="H75" s="50"/>
      <c r="I75" s="25"/>
      <c r="J75" s="235"/>
    </row>
    <row r="76" spans="1:10" ht="22.2" customHeight="1">
      <c r="D76" s="314">
        <f>D67-D40</f>
        <v>0</v>
      </c>
    </row>
  </sheetData>
  <mergeCells count="15">
    <mergeCell ref="D49:J49"/>
    <mergeCell ref="D46:F46"/>
    <mergeCell ref="H46:J46"/>
    <mergeCell ref="D47:F47"/>
    <mergeCell ref="H47:J47"/>
    <mergeCell ref="D4:G4"/>
    <mergeCell ref="D45:G45"/>
    <mergeCell ref="H4:J4"/>
    <mergeCell ref="D6:F6"/>
    <mergeCell ref="H6:J6"/>
    <mergeCell ref="D5:F5"/>
    <mergeCell ref="H5:J5"/>
    <mergeCell ref="D8:J8"/>
    <mergeCell ref="A44:J44"/>
    <mergeCell ref="H45:J45"/>
  </mergeCells>
  <phoneticPr fontId="5" type="noConversion"/>
  <pageMargins left="0.8" right="0.8" top="0.48" bottom="0.4" header="0.5" footer="0.5"/>
  <pageSetup paperSize="9" scale="67" firstPageNumber="6"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1" max="16383" man="1"/>
  </rowBreaks>
  <ignoredErrors>
    <ignoredError sqref="G3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5"/>
  <sheetViews>
    <sheetView view="pageBreakPreview" topLeftCell="A53" zoomScale="90" zoomScaleNormal="115" zoomScaleSheetLayoutView="90" workbookViewId="0">
      <selection activeCell="Q76" sqref="Q76"/>
    </sheetView>
  </sheetViews>
  <sheetFormatPr defaultColWidth="10.625" defaultRowHeight="22.2" customHeight="1"/>
  <cols>
    <col min="1" max="1" width="74.125" style="170" customWidth="1"/>
    <col min="2" max="2" width="11.125" style="214" customWidth="1"/>
    <col min="3" max="3" width="1.625" style="169" customWidth="1"/>
    <col min="4" max="4" width="15.125" style="170" customWidth="1"/>
    <col min="5" max="5" width="1.625" style="170" customWidth="1"/>
    <col min="6" max="6" width="15.125" style="170" customWidth="1"/>
    <col min="7" max="7" width="1.625" style="210" customWidth="1"/>
    <col min="8" max="8" width="15.125" style="170" customWidth="1"/>
    <col min="9" max="9" width="1.5" style="170" customWidth="1"/>
    <col min="10" max="10" width="15.125" style="170" customWidth="1"/>
    <col min="11" max="11" width="2" style="170" customWidth="1"/>
    <col min="12" max="16384" width="10.625" style="170"/>
  </cols>
  <sheetData>
    <row r="1" spans="1:11" s="143" customFormat="1" ht="22.2" customHeight="1">
      <c r="A1" s="120" t="s">
        <v>0</v>
      </c>
      <c r="B1" s="212"/>
      <c r="C1" s="120"/>
      <c r="D1" s="120"/>
      <c r="E1" s="120"/>
      <c r="F1" s="120"/>
      <c r="G1" s="196"/>
      <c r="H1" s="120"/>
      <c r="I1" s="120"/>
      <c r="J1" s="120"/>
      <c r="K1" s="120"/>
    </row>
    <row r="2" spans="1:11" s="143" customFormat="1" ht="22.2" customHeight="1">
      <c r="A2" s="144" t="s">
        <v>82</v>
      </c>
      <c r="B2" s="213"/>
      <c r="C2" s="144"/>
      <c r="D2" s="144"/>
      <c r="E2" s="144"/>
      <c r="F2" s="144"/>
      <c r="G2" s="197"/>
      <c r="H2" s="144"/>
      <c r="I2" s="144"/>
      <c r="J2" s="144"/>
    </row>
    <row r="3" spans="1:11" s="143" customFormat="1" ht="22.2" customHeight="1">
      <c r="A3" s="144"/>
      <c r="B3" s="213"/>
      <c r="C3" s="144"/>
      <c r="D3" s="144"/>
      <c r="E3" s="144"/>
      <c r="F3" s="144"/>
      <c r="G3" s="197"/>
      <c r="H3" s="144"/>
      <c r="I3" s="144"/>
      <c r="J3" s="144"/>
    </row>
    <row r="4" spans="1:11" s="146" customFormat="1" ht="22.2" customHeight="1">
      <c r="A4" s="145"/>
      <c r="B4" s="147"/>
      <c r="D4" s="327" t="s">
        <v>2</v>
      </c>
      <c r="E4" s="327"/>
      <c r="F4" s="327"/>
      <c r="G4" s="327"/>
      <c r="H4" s="327" t="s">
        <v>3</v>
      </c>
      <c r="I4" s="327"/>
      <c r="J4" s="327"/>
    </row>
    <row r="5" spans="1:11" s="146" customFormat="1" ht="22.2" customHeight="1">
      <c r="A5" s="145"/>
      <c r="B5" s="221"/>
      <c r="C5" s="221"/>
      <c r="D5" s="328" t="s">
        <v>125</v>
      </c>
      <c r="E5" s="328"/>
      <c r="F5" s="328"/>
      <c r="G5" s="198"/>
      <c r="H5" s="328" t="s">
        <v>125</v>
      </c>
      <c r="I5" s="328"/>
      <c r="J5" s="328"/>
    </row>
    <row r="6" spans="1:11" s="146" customFormat="1" ht="22.2" customHeight="1">
      <c r="A6" s="145"/>
      <c r="B6" s="147"/>
      <c r="C6" s="221"/>
      <c r="D6" s="328" t="s">
        <v>84</v>
      </c>
      <c r="E6" s="328"/>
      <c r="F6" s="328"/>
      <c r="G6" s="198"/>
      <c r="H6" s="328" t="s">
        <v>84</v>
      </c>
      <c r="I6" s="328"/>
      <c r="J6" s="328"/>
    </row>
    <row r="7" spans="1:11" s="146" customFormat="1" ht="22.2" customHeight="1">
      <c r="A7" s="145"/>
      <c r="B7" s="148" t="s">
        <v>6</v>
      </c>
      <c r="C7" s="221"/>
      <c r="D7" s="147">
        <v>2567</v>
      </c>
      <c r="F7" s="147">
        <v>2566</v>
      </c>
      <c r="G7" s="199"/>
      <c r="H7" s="147">
        <v>2567</v>
      </c>
      <c r="J7" s="147">
        <v>2566</v>
      </c>
    </row>
    <row r="8" spans="1:11" s="146" customFormat="1" ht="22.2" customHeight="1">
      <c r="A8" s="145"/>
      <c r="B8" s="221"/>
      <c r="C8" s="149"/>
      <c r="D8" s="329" t="s">
        <v>9</v>
      </c>
      <c r="E8" s="329"/>
      <c r="F8" s="329"/>
      <c r="G8" s="329"/>
      <c r="H8" s="329"/>
      <c r="I8" s="329"/>
      <c r="J8" s="329"/>
    </row>
    <row r="9" spans="1:11" s="146" customFormat="1" ht="22.2" customHeight="1">
      <c r="A9" s="150" t="s">
        <v>85</v>
      </c>
      <c r="B9" s="221"/>
      <c r="C9" s="221"/>
      <c r="G9" s="200"/>
      <c r="H9" s="151"/>
      <c r="I9" s="151"/>
      <c r="J9" s="151"/>
    </row>
    <row r="10" spans="1:11" s="146" customFormat="1" ht="22.2" customHeight="1">
      <c r="A10" s="152" t="s">
        <v>259</v>
      </c>
      <c r="B10" s="248">
        <v>3</v>
      </c>
      <c r="C10" s="153"/>
      <c r="D10" s="25">
        <v>121098</v>
      </c>
      <c r="E10" s="26"/>
      <c r="F10" s="25">
        <v>100179</v>
      </c>
      <c r="G10" s="201"/>
      <c r="H10" s="25">
        <v>69908</v>
      </c>
      <c r="I10" s="26"/>
      <c r="J10" s="25">
        <v>91153</v>
      </c>
      <c r="K10" s="27"/>
    </row>
    <row r="11" spans="1:11" s="146" customFormat="1" ht="22.2" customHeight="1">
      <c r="A11" s="152" t="s">
        <v>257</v>
      </c>
      <c r="B11" s="153">
        <v>3</v>
      </c>
      <c r="C11" s="248"/>
      <c r="D11" s="100">
        <v>0</v>
      </c>
      <c r="E11" s="26"/>
      <c r="F11" s="100">
        <v>0</v>
      </c>
      <c r="G11" s="201"/>
      <c r="H11" s="25">
        <v>7560</v>
      </c>
      <c r="I11" s="26"/>
      <c r="J11" s="100">
        <v>8220</v>
      </c>
      <c r="K11" s="27"/>
    </row>
    <row r="12" spans="1:11" s="146" customFormat="1" ht="22.2" customHeight="1">
      <c r="A12" s="152" t="s">
        <v>86</v>
      </c>
      <c r="B12" s="153"/>
      <c r="C12" s="153"/>
      <c r="D12" s="17">
        <v>266570</v>
      </c>
      <c r="E12" s="26"/>
      <c r="F12" s="100">
        <v>0</v>
      </c>
      <c r="G12" s="201"/>
      <c r="H12" s="100">
        <v>0</v>
      </c>
      <c r="I12" s="26"/>
      <c r="J12" s="100">
        <v>0</v>
      </c>
      <c r="K12" s="27"/>
    </row>
    <row r="13" spans="1:11" s="146" customFormat="1" ht="22.2" customHeight="1">
      <c r="A13" s="152" t="s">
        <v>87</v>
      </c>
      <c r="B13" s="153">
        <v>3</v>
      </c>
      <c r="C13" s="153"/>
      <c r="D13" s="17">
        <v>353987</v>
      </c>
      <c r="E13" s="26"/>
      <c r="F13" s="100">
        <v>0</v>
      </c>
      <c r="G13" s="201"/>
      <c r="H13" s="100">
        <v>0</v>
      </c>
      <c r="I13" s="26"/>
      <c r="J13" s="100">
        <v>0</v>
      </c>
      <c r="K13" s="27"/>
    </row>
    <row r="14" spans="1:11" s="146" customFormat="1" ht="22.2" customHeight="1">
      <c r="A14" s="152" t="s">
        <v>88</v>
      </c>
      <c r="B14" s="153">
        <v>3</v>
      </c>
      <c r="C14" s="153"/>
      <c r="D14" s="17">
        <v>57197</v>
      </c>
      <c r="E14" s="26"/>
      <c r="F14" s="100">
        <v>0</v>
      </c>
      <c r="G14" s="201"/>
      <c r="H14" s="100">
        <v>0</v>
      </c>
      <c r="I14" s="26"/>
      <c r="J14" s="100">
        <v>0</v>
      </c>
      <c r="K14" s="27"/>
    </row>
    <row r="15" spans="1:11" s="146" customFormat="1" ht="22.2" customHeight="1">
      <c r="A15" s="152" t="s">
        <v>89</v>
      </c>
      <c r="B15" s="153">
        <v>3</v>
      </c>
      <c r="C15" s="153"/>
      <c r="D15" s="17">
        <v>111026</v>
      </c>
      <c r="E15" s="26"/>
      <c r="F15" s="100">
        <v>0</v>
      </c>
      <c r="G15" s="201"/>
      <c r="H15" s="100">
        <v>0</v>
      </c>
      <c r="I15" s="26"/>
      <c r="J15" s="100">
        <v>0</v>
      </c>
      <c r="K15" s="27"/>
    </row>
    <row r="16" spans="1:11" s="146" customFormat="1" ht="22.2" customHeight="1">
      <c r="A16" s="152" t="s">
        <v>225</v>
      </c>
      <c r="B16" s="248"/>
      <c r="C16" s="248"/>
      <c r="D16" s="17">
        <v>0</v>
      </c>
      <c r="E16" s="26"/>
      <c r="F16" s="100">
        <v>0</v>
      </c>
      <c r="G16" s="201"/>
      <c r="H16" s="100">
        <v>5875</v>
      </c>
      <c r="I16" s="26"/>
      <c r="J16" s="100">
        <v>0</v>
      </c>
      <c r="K16" s="27"/>
    </row>
    <row r="17" spans="1:11" s="146" customFormat="1" ht="22.2" customHeight="1">
      <c r="A17" s="152" t="s">
        <v>90</v>
      </c>
      <c r="B17" s="153"/>
      <c r="C17" s="153"/>
      <c r="D17" s="17">
        <v>0</v>
      </c>
      <c r="E17" s="26"/>
      <c r="F17" s="100">
        <v>0</v>
      </c>
      <c r="G17" s="201"/>
      <c r="H17" s="17">
        <v>1181</v>
      </c>
      <c r="I17" s="26"/>
      <c r="J17" s="100">
        <v>0</v>
      </c>
      <c r="K17" s="27"/>
    </row>
    <row r="18" spans="1:11" s="146" customFormat="1" ht="22.2" customHeight="1">
      <c r="A18" s="154" t="s">
        <v>91</v>
      </c>
      <c r="B18" s="153">
        <v>3</v>
      </c>
      <c r="C18" s="153"/>
      <c r="D18" s="25">
        <v>140306</v>
      </c>
      <c r="E18" s="25"/>
      <c r="F18" s="25">
        <v>859</v>
      </c>
      <c r="G18" s="35"/>
      <c r="H18" s="25">
        <v>40</v>
      </c>
      <c r="I18" s="25"/>
      <c r="J18" s="25">
        <v>859</v>
      </c>
      <c r="K18" s="27"/>
    </row>
    <row r="19" spans="1:11" s="146" customFormat="1" ht="22.2" customHeight="1">
      <c r="A19" s="155" t="s">
        <v>92</v>
      </c>
      <c r="B19" s="221"/>
      <c r="C19" s="221"/>
      <c r="D19" s="82">
        <f>SUM(D10:D18)</f>
        <v>1050184</v>
      </c>
      <c r="E19" s="36"/>
      <c r="F19" s="82">
        <f>SUM(F10:F18)</f>
        <v>101038</v>
      </c>
      <c r="G19" s="202">
        <f>SUM(G10:G18)</f>
        <v>0</v>
      </c>
      <c r="H19" s="82">
        <f>SUM(H10:H18)</f>
        <v>84564</v>
      </c>
      <c r="I19" s="36"/>
      <c r="J19" s="82">
        <f>SUM(J10:J18)</f>
        <v>100232</v>
      </c>
      <c r="K19" s="27"/>
    </row>
    <row r="20" spans="1:11" s="146" customFormat="1" ht="22.2" customHeight="1">
      <c r="A20" s="156"/>
      <c r="B20" s="221"/>
      <c r="C20" s="221"/>
      <c r="D20" s="25"/>
      <c r="E20" s="25"/>
      <c r="F20" s="25"/>
      <c r="G20" s="35"/>
      <c r="H20" s="25"/>
      <c r="I20" s="25"/>
      <c r="J20" s="25"/>
      <c r="K20" s="27"/>
    </row>
    <row r="21" spans="1:11" s="146" customFormat="1" ht="22.2" customHeight="1">
      <c r="A21" s="150" t="s">
        <v>93</v>
      </c>
      <c r="B21" s="221"/>
      <c r="C21" s="221"/>
      <c r="D21" s="26"/>
      <c r="E21" s="26"/>
      <c r="F21" s="26"/>
      <c r="G21" s="201"/>
      <c r="H21" s="26"/>
      <c r="I21" s="26"/>
      <c r="J21" s="26"/>
      <c r="K21" s="27"/>
    </row>
    <row r="22" spans="1:11" s="146" customFormat="1" ht="22.2" customHeight="1">
      <c r="A22" s="154" t="s">
        <v>94</v>
      </c>
      <c r="B22" s="221"/>
      <c r="C22" s="221"/>
      <c r="D22" s="29">
        <v>217153</v>
      </c>
      <c r="E22" s="26"/>
      <c r="F22" s="100">
        <v>0</v>
      </c>
      <c r="G22" s="201"/>
      <c r="H22" s="100">
        <v>0</v>
      </c>
      <c r="I22" s="26"/>
      <c r="J22" s="100">
        <v>0</v>
      </c>
      <c r="K22" s="27"/>
    </row>
    <row r="23" spans="1:11" s="146" customFormat="1" ht="22.2" customHeight="1">
      <c r="A23" s="154" t="s">
        <v>95</v>
      </c>
      <c r="B23" s="221"/>
      <c r="C23" s="221"/>
      <c r="D23" s="29">
        <v>154292</v>
      </c>
      <c r="E23" s="26"/>
      <c r="F23" s="100">
        <v>0</v>
      </c>
      <c r="G23" s="201"/>
      <c r="H23" s="100">
        <v>0</v>
      </c>
      <c r="I23" s="26"/>
      <c r="J23" s="100">
        <v>0</v>
      </c>
      <c r="K23" s="27"/>
    </row>
    <row r="24" spans="1:11" s="146" customFormat="1" ht="22.2" customHeight="1">
      <c r="A24" s="154" t="s">
        <v>96</v>
      </c>
      <c r="B24" s="221"/>
      <c r="C24" s="221"/>
      <c r="D24" s="29">
        <v>18216</v>
      </c>
      <c r="E24" s="26"/>
      <c r="F24" s="100">
        <v>0</v>
      </c>
      <c r="G24" s="201"/>
      <c r="H24" s="100">
        <v>0</v>
      </c>
      <c r="I24" s="26"/>
      <c r="J24" s="100">
        <v>0</v>
      </c>
      <c r="K24" s="27"/>
    </row>
    <row r="25" spans="1:11" s="146" customFormat="1" ht="22.2" customHeight="1">
      <c r="A25" s="154" t="s">
        <v>97</v>
      </c>
      <c r="B25" s="221"/>
      <c r="C25" s="221"/>
      <c r="D25" s="29">
        <v>153191</v>
      </c>
      <c r="E25" s="26"/>
      <c r="F25" s="100">
        <v>0</v>
      </c>
      <c r="G25" s="201"/>
      <c r="H25" s="100">
        <v>0</v>
      </c>
      <c r="I25" s="26"/>
      <c r="J25" s="100">
        <v>0</v>
      </c>
      <c r="K25" s="27"/>
    </row>
    <row r="26" spans="1:11" s="146" customFormat="1" ht="22.2" customHeight="1">
      <c r="A26" s="154" t="s">
        <v>98</v>
      </c>
      <c r="B26" s="221"/>
      <c r="C26" s="221"/>
      <c r="D26" s="29">
        <v>82368</v>
      </c>
      <c r="E26" s="26"/>
      <c r="F26" s="100">
        <v>0</v>
      </c>
      <c r="G26" s="201"/>
      <c r="H26" s="100">
        <v>0</v>
      </c>
      <c r="I26" s="26"/>
      <c r="J26" s="100">
        <v>0</v>
      </c>
      <c r="K26" s="27"/>
    </row>
    <row r="27" spans="1:11" s="146" customFormat="1" ht="22.2" customHeight="1">
      <c r="A27" s="154" t="s">
        <v>99</v>
      </c>
      <c r="B27" s="153" t="s">
        <v>256</v>
      </c>
      <c r="C27" s="153"/>
      <c r="D27" s="29">
        <v>557798</v>
      </c>
      <c r="E27" s="25"/>
      <c r="F27" s="29">
        <v>43779</v>
      </c>
      <c r="G27" s="35"/>
      <c r="H27" s="25">
        <v>52517</v>
      </c>
      <c r="I27" s="25"/>
      <c r="J27" s="25">
        <v>34468</v>
      </c>
      <c r="K27" s="27"/>
    </row>
    <row r="28" spans="1:11" s="146" customFormat="1" ht="22.2" customHeight="1">
      <c r="A28" s="154" t="s">
        <v>100</v>
      </c>
      <c r="B28" s="153">
        <v>8</v>
      </c>
      <c r="C28" s="153"/>
      <c r="D28" s="29">
        <v>30346</v>
      </c>
      <c r="E28" s="25"/>
      <c r="F28" s="100">
        <v>0</v>
      </c>
      <c r="G28" s="201"/>
      <c r="H28" s="100">
        <v>0</v>
      </c>
      <c r="I28" s="26"/>
      <c r="J28" s="100">
        <v>0</v>
      </c>
      <c r="K28" s="27"/>
    </row>
    <row r="29" spans="1:11" s="146" customFormat="1" ht="22.2" customHeight="1">
      <c r="A29" s="154" t="s">
        <v>106</v>
      </c>
      <c r="B29" s="248">
        <v>6</v>
      </c>
      <c r="C29" s="153"/>
      <c r="D29" s="305">
        <v>0</v>
      </c>
      <c r="E29" s="30"/>
      <c r="F29" s="100">
        <v>0</v>
      </c>
      <c r="G29" s="35"/>
      <c r="H29" s="100">
        <v>275792</v>
      </c>
      <c r="I29" s="25"/>
      <c r="J29" s="25">
        <v>21642</v>
      </c>
      <c r="K29" s="27"/>
    </row>
    <row r="30" spans="1:11" s="146" customFormat="1" ht="22.2" customHeight="1">
      <c r="A30" s="154" t="s">
        <v>101</v>
      </c>
      <c r="B30" s="153"/>
      <c r="C30" s="153"/>
      <c r="D30" s="96">
        <v>32269</v>
      </c>
      <c r="E30" s="25"/>
      <c r="F30" s="100">
        <v>1673</v>
      </c>
      <c r="G30" s="35"/>
      <c r="H30" s="100">
        <v>0</v>
      </c>
      <c r="I30" s="25"/>
      <c r="J30" s="100">
        <v>1673</v>
      </c>
      <c r="K30" s="27"/>
    </row>
    <row r="31" spans="1:11" s="154" customFormat="1" ht="22.2" customHeight="1">
      <c r="A31" s="154" t="s">
        <v>102</v>
      </c>
      <c r="D31" s="100">
        <v>0</v>
      </c>
      <c r="F31" s="100">
        <v>7752</v>
      </c>
      <c r="H31" s="100">
        <v>0</v>
      </c>
      <c r="J31" s="100">
        <v>0</v>
      </c>
    </row>
    <row r="32" spans="1:11" s="146" customFormat="1" ht="22.2" customHeight="1">
      <c r="A32" s="155" t="s">
        <v>103</v>
      </c>
      <c r="B32" s="221"/>
      <c r="C32" s="157"/>
      <c r="D32" s="82">
        <f>SUM(D22:D31)</f>
        <v>1245633</v>
      </c>
      <c r="E32" s="37"/>
      <c r="F32" s="82">
        <f>SUM(F22:F31)</f>
        <v>53204</v>
      </c>
      <c r="G32" s="202"/>
      <c r="H32" s="82">
        <f>SUM(H22:H31)</f>
        <v>328309</v>
      </c>
      <c r="I32" s="36"/>
      <c r="J32" s="82">
        <f>SUM(J22:J31)</f>
        <v>57783</v>
      </c>
      <c r="K32" s="27"/>
    </row>
    <row r="33" spans="1:11" s="146" customFormat="1" ht="22.2" customHeight="1">
      <c r="A33" s="155"/>
      <c r="B33" s="221"/>
      <c r="C33" s="157"/>
      <c r="D33" s="33"/>
      <c r="E33" s="26"/>
      <c r="F33" s="33"/>
      <c r="G33" s="35"/>
      <c r="H33" s="33"/>
      <c r="I33" s="25"/>
      <c r="J33" s="33"/>
      <c r="K33" s="27"/>
    </row>
    <row r="34" spans="1:11" s="146" customFormat="1" ht="22.2" customHeight="1">
      <c r="A34" s="158" t="s">
        <v>104</v>
      </c>
      <c r="B34" s="221"/>
      <c r="C34" s="157"/>
      <c r="D34" s="83">
        <f>D19-D32</f>
        <v>-195449</v>
      </c>
      <c r="E34" s="36"/>
      <c r="F34" s="89">
        <f>F19-F32</f>
        <v>47834</v>
      </c>
      <c r="G34" s="202"/>
      <c r="H34" s="83">
        <f>H19-H32</f>
        <v>-243745</v>
      </c>
      <c r="I34" s="36"/>
      <c r="J34" s="89">
        <f>J19-J32</f>
        <v>42449</v>
      </c>
      <c r="K34" s="27"/>
    </row>
    <row r="35" spans="1:11" s="146" customFormat="1" ht="22.2" customHeight="1">
      <c r="A35" s="154" t="s">
        <v>105</v>
      </c>
      <c r="B35" s="153">
        <v>3</v>
      </c>
      <c r="C35" s="153"/>
      <c r="D35" s="29">
        <v>-515461</v>
      </c>
      <c r="E35" s="30"/>
      <c r="F35" s="29">
        <v>-26851</v>
      </c>
      <c r="G35" s="35"/>
      <c r="H35" s="25">
        <v>-36693</v>
      </c>
      <c r="I35" s="25"/>
      <c r="J35" s="25">
        <v>-26851</v>
      </c>
      <c r="K35" s="27"/>
    </row>
    <row r="36" spans="1:11" s="146" customFormat="1" ht="22.2" customHeight="1">
      <c r="A36" s="119" t="s">
        <v>107</v>
      </c>
      <c r="B36" s="221">
        <v>6</v>
      </c>
      <c r="C36" s="221"/>
      <c r="D36" s="25">
        <v>56820</v>
      </c>
      <c r="E36" s="29"/>
      <c r="F36" s="96">
        <v>16861</v>
      </c>
      <c r="G36" s="203"/>
      <c r="H36" s="100">
        <v>0</v>
      </c>
      <c r="I36" s="29"/>
      <c r="J36" s="96">
        <v>0</v>
      </c>
      <c r="K36" s="27"/>
    </row>
    <row r="37" spans="1:11" s="154" customFormat="1" ht="22.2" hidden="1" customHeight="1">
      <c r="A37" s="154" t="s">
        <v>108</v>
      </c>
      <c r="F37" s="96">
        <v>0</v>
      </c>
      <c r="J37" s="96">
        <v>0</v>
      </c>
    </row>
    <row r="38" spans="1:11" s="146" customFormat="1" ht="22.2" customHeight="1">
      <c r="A38" s="155" t="s">
        <v>109</v>
      </c>
      <c r="B38" s="221"/>
      <c r="C38" s="149"/>
      <c r="D38" s="113">
        <f>SUM(D34:D36)</f>
        <v>-654090</v>
      </c>
      <c r="E38" s="88"/>
      <c r="F38" s="113">
        <f>SUM(F34:F36)</f>
        <v>37844</v>
      </c>
      <c r="G38" s="204"/>
      <c r="H38" s="113">
        <f>SUM(H34:H36)</f>
        <v>-280438</v>
      </c>
      <c r="I38" s="88"/>
      <c r="J38" s="113">
        <f>SUM(J34:J36)</f>
        <v>15598</v>
      </c>
      <c r="K38" s="27"/>
    </row>
    <row r="39" spans="1:11" s="146" customFormat="1" ht="22.2" customHeight="1">
      <c r="A39" s="154" t="s">
        <v>110</v>
      </c>
      <c r="B39" s="221"/>
      <c r="C39" s="149"/>
      <c r="D39" s="101">
        <v>-115859</v>
      </c>
      <c r="E39" s="25"/>
      <c r="F39" s="226">
        <v>0</v>
      </c>
      <c r="G39" s="35"/>
      <c r="H39" s="100">
        <v>-46203</v>
      </c>
      <c r="I39" s="25"/>
      <c r="J39" s="226">
        <v>0</v>
      </c>
      <c r="K39" s="27"/>
    </row>
    <row r="40" spans="1:11" s="146" customFormat="1" ht="22.2" customHeight="1">
      <c r="A40" s="145" t="s">
        <v>111</v>
      </c>
      <c r="B40" s="221"/>
      <c r="C40" s="221"/>
      <c r="D40" s="98">
        <f>SUM(D38:D39)</f>
        <v>-769949</v>
      </c>
      <c r="E40" s="38"/>
      <c r="F40" s="98">
        <f>SUM(F38:F39)</f>
        <v>37844</v>
      </c>
      <c r="G40" s="205"/>
      <c r="H40" s="97">
        <f>SUM(H38:H39)</f>
        <v>-326641</v>
      </c>
      <c r="I40" s="38"/>
      <c r="J40" s="98">
        <f>SUM(J38:J39)</f>
        <v>15598</v>
      </c>
      <c r="K40" s="27"/>
    </row>
    <row r="41" spans="1:11" s="146" customFormat="1" ht="22.2" customHeight="1">
      <c r="B41" s="221"/>
      <c r="C41" s="149"/>
      <c r="D41" s="194"/>
      <c r="G41" s="199"/>
      <c r="K41" s="27"/>
    </row>
    <row r="42" spans="1:11" s="146" customFormat="1" ht="22.2" customHeight="1">
      <c r="A42" s="144" t="s">
        <v>0</v>
      </c>
      <c r="B42" s="213"/>
      <c r="C42" s="144"/>
      <c r="D42" s="144"/>
      <c r="E42" s="144"/>
      <c r="F42" s="144"/>
      <c r="G42" s="197"/>
      <c r="H42" s="144"/>
      <c r="I42" s="144"/>
      <c r="J42" s="144"/>
      <c r="K42" s="27"/>
    </row>
    <row r="43" spans="1:11" s="146" customFormat="1" ht="22.2" customHeight="1">
      <c r="A43" s="144" t="s">
        <v>82</v>
      </c>
      <c r="B43" s="213"/>
      <c r="C43" s="144"/>
      <c r="D43" s="144"/>
      <c r="E43" s="144"/>
      <c r="F43" s="144"/>
      <c r="G43" s="197"/>
      <c r="H43" s="144"/>
      <c r="I43" s="144"/>
      <c r="J43" s="144"/>
      <c r="K43" s="27"/>
    </row>
    <row r="44" spans="1:11" s="146" customFormat="1" ht="22.2" customHeight="1">
      <c r="A44" s="330"/>
      <c r="B44" s="330"/>
      <c r="C44" s="330"/>
      <c r="D44" s="330"/>
      <c r="E44" s="330"/>
      <c r="F44" s="330"/>
      <c r="G44" s="330"/>
      <c r="H44" s="330"/>
      <c r="I44" s="330"/>
      <c r="J44" s="330"/>
      <c r="K44" s="27"/>
    </row>
    <row r="45" spans="1:11" s="146" customFormat="1" ht="22.2" customHeight="1">
      <c r="B45" s="147"/>
      <c r="D45" s="327" t="s">
        <v>2</v>
      </c>
      <c r="E45" s="327"/>
      <c r="F45" s="327"/>
      <c r="G45" s="327"/>
      <c r="H45" s="327" t="s">
        <v>3</v>
      </c>
      <c r="I45" s="327"/>
      <c r="J45" s="327"/>
      <c r="K45" s="27"/>
    </row>
    <row r="46" spans="1:11" s="146" customFormat="1" ht="22.2" customHeight="1">
      <c r="B46" s="221"/>
      <c r="C46" s="221"/>
      <c r="D46" s="328" t="s">
        <v>125</v>
      </c>
      <c r="E46" s="328"/>
      <c r="F46" s="328"/>
      <c r="G46" s="198"/>
      <c r="H46" s="328" t="s">
        <v>125</v>
      </c>
      <c r="I46" s="328"/>
      <c r="J46" s="328"/>
      <c r="K46" s="27"/>
    </row>
    <row r="47" spans="1:11" s="146" customFormat="1" ht="22.2" customHeight="1">
      <c r="B47" s="221"/>
      <c r="C47" s="221"/>
      <c r="D47" s="328" t="s">
        <v>84</v>
      </c>
      <c r="E47" s="328"/>
      <c r="F47" s="328"/>
      <c r="G47" s="198"/>
      <c r="H47" s="328" t="s">
        <v>84</v>
      </c>
      <c r="I47" s="328"/>
      <c r="J47" s="328"/>
      <c r="K47" s="27"/>
    </row>
    <row r="48" spans="1:11" s="146" customFormat="1" ht="22.2" customHeight="1">
      <c r="B48" s="221"/>
      <c r="C48" s="221"/>
      <c r="D48" s="147">
        <v>2567</v>
      </c>
      <c r="F48" s="147">
        <v>2566</v>
      </c>
      <c r="G48" s="199"/>
      <c r="H48" s="147">
        <v>2567</v>
      </c>
      <c r="J48" s="147">
        <v>2566</v>
      </c>
      <c r="K48" s="27"/>
    </row>
    <row r="49" spans="1:11" s="146" customFormat="1" ht="22.2" customHeight="1">
      <c r="B49" s="221"/>
      <c r="C49" s="221"/>
      <c r="D49" s="329" t="s">
        <v>9</v>
      </c>
      <c r="E49" s="329"/>
      <c r="F49" s="329"/>
      <c r="G49" s="329"/>
      <c r="H49" s="329"/>
      <c r="I49" s="329"/>
      <c r="J49" s="329"/>
      <c r="K49" s="27"/>
    </row>
    <row r="50" spans="1:11" s="146" customFormat="1" ht="22.2" customHeight="1">
      <c r="A50" s="162" t="s">
        <v>112</v>
      </c>
      <c r="B50" s="221"/>
      <c r="C50" s="157"/>
      <c r="D50" s="163"/>
      <c r="F50" s="163"/>
      <c r="G50" s="199"/>
      <c r="H50" s="163"/>
      <c r="I50" s="163"/>
      <c r="J50" s="163"/>
      <c r="K50" s="27"/>
    </row>
    <row r="51" spans="1:11" s="146" customFormat="1" ht="22.2" customHeight="1">
      <c r="A51" s="164" t="s">
        <v>113</v>
      </c>
      <c r="B51" s="221"/>
      <c r="C51" s="157"/>
      <c r="D51" s="163"/>
      <c r="E51" s="163"/>
      <c r="F51" s="163"/>
      <c r="G51" s="206"/>
      <c r="H51" s="163"/>
      <c r="I51" s="163"/>
      <c r="J51" s="163"/>
      <c r="K51" s="27"/>
    </row>
    <row r="52" spans="1:11" s="146" customFormat="1" ht="22.2" customHeight="1">
      <c r="A52" s="165" t="s">
        <v>228</v>
      </c>
      <c r="B52" s="221"/>
      <c r="C52" s="157"/>
      <c r="D52" s="100">
        <v>0</v>
      </c>
      <c r="E52" s="25"/>
      <c r="F52" s="25">
        <v>14346</v>
      </c>
      <c r="G52" s="203"/>
      <c r="H52" s="96">
        <v>0</v>
      </c>
      <c r="I52" s="31"/>
      <c r="J52" s="29">
        <v>-36</v>
      </c>
      <c r="K52" s="27"/>
    </row>
    <row r="53" spans="1:11" s="146" customFormat="1" ht="22.2" customHeight="1">
      <c r="A53" s="152" t="s">
        <v>114</v>
      </c>
      <c r="B53" s="221"/>
      <c r="C53" s="157"/>
      <c r="D53" s="32">
        <v>24342</v>
      </c>
      <c r="E53" s="25"/>
      <c r="F53" s="32">
        <v>8751</v>
      </c>
      <c r="G53" s="203"/>
      <c r="H53" s="22">
        <v>0</v>
      </c>
      <c r="I53" s="115"/>
      <c r="J53" s="22">
        <v>0</v>
      </c>
      <c r="K53" s="27"/>
    </row>
    <row r="54" spans="1:11" s="146" customFormat="1" ht="22.2" customHeight="1">
      <c r="A54" s="162" t="s">
        <v>115</v>
      </c>
      <c r="B54" s="221"/>
      <c r="C54" s="157"/>
      <c r="D54" s="84">
        <f>SUM(D52:D53)</f>
        <v>24342</v>
      </c>
      <c r="E54" s="37"/>
      <c r="F54" s="84">
        <f>SUM(F52:F53)</f>
        <v>23097</v>
      </c>
      <c r="G54" s="207"/>
      <c r="H54" s="98">
        <f>SUM(H52:H53)</f>
        <v>0</v>
      </c>
      <c r="I54" s="37"/>
      <c r="J54" s="84">
        <f>SUM(J52:J53)</f>
        <v>-36</v>
      </c>
      <c r="K54" s="27"/>
    </row>
    <row r="55" spans="1:11" s="146" customFormat="1" ht="22.2" customHeight="1">
      <c r="A55" s="166"/>
      <c r="B55" s="221"/>
      <c r="C55" s="157"/>
      <c r="D55" s="25"/>
      <c r="E55" s="25"/>
      <c r="F55" s="25"/>
      <c r="G55" s="203"/>
      <c r="H55" s="25"/>
      <c r="I55" s="31"/>
      <c r="J55" s="25"/>
      <c r="K55" s="27"/>
    </row>
    <row r="56" spans="1:11" s="146" customFormat="1" ht="22.2" customHeight="1">
      <c r="A56" s="167" t="s">
        <v>116</v>
      </c>
      <c r="B56" s="221"/>
      <c r="C56" s="157"/>
      <c r="D56" s="25"/>
      <c r="E56" s="25"/>
      <c r="F56" s="25"/>
      <c r="G56" s="203"/>
      <c r="H56" s="28"/>
      <c r="I56" s="31"/>
      <c r="J56" s="28"/>
      <c r="K56" s="27"/>
    </row>
    <row r="57" spans="1:11" s="146" customFormat="1" ht="22.2" customHeight="1">
      <c r="A57" s="249" t="s">
        <v>245</v>
      </c>
      <c r="B57" s="221"/>
      <c r="C57" s="157"/>
      <c r="D57" s="18"/>
      <c r="E57" s="25"/>
      <c r="K57" s="27"/>
    </row>
    <row r="58" spans="1:11" s="146" customFormat="1" ht="22.2" customHeight="1">
      <c r="A58" s="249" t="s">
        <v>241</v>
      </c>
      <c r="B58" s="238"/>
      <c r="C58" s="157"/>
      <c r="D58" s="18">
        <v>760163</v>
      </c>
      <c r="E58" s="25"/>
      <c r="F58" s="18">
        <v>0</v>
      </c>
      <c r="G58" s="203"/>
      <c r="H58" s="96">
        <v>148170</v>
      </c>
      <c r="I58" s="31"/>
      <c r="J58" s="18">
        <v>0</v>
      </c>
      <c r="K58" s="27"/>
    </row>
    <row r="59" spans="1:11" s="146" customFormat="1" ht="22.2" customHeight="1">
      <c r="A59" s="165" t="s">
        <v>117</v>
      </c>
      <c r="B59" s="221"/>
      <c r="C59" s="157"/>
      <c r="D59" s="116">
        <v>0</v>
      </c>
      <c r="E59" s="25"/>
      <c r="F59" s="227">
        <v>1211</v>
      </c>
      <c r="G59" s="203"/>
      <c r="H59" s="117">
        <v>0</v>
      </c>
      <c r="I59" s="115"/>
      <c r="J59" s="117">
        <v>0</v>
      </c>
      <c r="K59" s="27"/>
    </row>
    <row r="60" spans="1:11" s="146" customFormat="1" ht="22.2" customHeight="1">
      <c r="A60" s="168" t="s">
        <v>118</v>
      </c>
      <c r="B60" s="221"/>
      <c r="C60" s="157"/>
      <c r="D60" s="98">
        <f>SUM(D57:D59)</f>
        <v>760163</v>
      </c>
      <c r="E60" s="36"/>
      <c r="F60" s="98">
        <f>SUM(F58:F59)</f>
        <v>1211</v>
      </c>
      <c r="G60" s="202"/>
      <c r="H60" s="98">
        <f>SUM(H58:H59)</f>
        <v>148170</v>
      </c>
      <c r="I60" s="36"/>
      <c r="J60" s="98">
        <f>SUM(J58:J59)</f>
        <v>0</v>
      </c>
      <c r="K60" s="27"/>
    </row>
    <row r="61" spans="1:11" s="146" customFormat="1" ht="22.2" customHeight="1">
      <c r="A61" s="168" t="s">
        <v>119</v>
      </c>
      <c r="B61" s="221"/>
      <c r="C61" s="157"/>
      <c r="D61" s="97">
        <f>D54+D60</f>
        <v>784505</v>
      </c>
      <c r="E61" s="37"/>
      <c r="F61" s="97">
        <f>F54+F60</f>
        <v>24308</v>
      </c>
      <c r="G61" s="207"/>
      <c r="H61" s="97">
        <f>H54+H60</f>
        <v>148170</v>
      </c>
      <c r="I61" s="37"/>
      <c r="J61" s="97">
        <f>J54+J60</f>
        <v>-36</v>
      </c>
      <c r="K61" s="27"/>
    </row>
    <row r="62" spans="1:11" s="159" customFormat="1" ht="22.2" customHeight="1" thickBot="1">
      <c r="A62" s="234" t="s">
        <v>120</v>
      </c>
      <c r="B62" s="160"/>
      <c r="C62" s="160"/>
      <c r="D62" s="99">
        <f>D61+D40</f>
        <v>14556</v>
      </c>
      <c r="E62" s="94"/>
      <c r="F62" s="99">
        <f>F61+F40</f>
        <v>62152</v>
      </c>
      <c r="G62" s="208"/>
      <c r="H62" s="99">
        <f>H61+H40</f>
        <v>-178471</v>
      </c>
      <c r="I62" s="94"/>
      <c r="J62" s="99">
        <f>J61+J40</f>
        <v>15562</v>
      </c>
    </row>
    <row r="63" spans="1:11" s="146" customFormat="1" ht="21" customHeight="1" thickTop="1">
      <c r="A63" s="145"/>
      <c r="B63" s="195"/>
      <c r="C63" s="161"/>
      <c r="D63" s="34"/>
      <c r="E63" s="34"/>
      <c r="F63" s="34"/>
      <c r="G63" s="209"/>
      <c r="H63" s="83"/>
      <c r="I63" s="34"/>
      <c r="J63" s="83"/>
      <c r="K63" s="27"/>
    </row>
    <row r="64" spans="1:11" s="146" customFormat="1" ht="21" customHeight="1">
      <c r="A64" s="145" t="s">
        <v>250</v>
      </c>
      <c r="B64" s="161"/>
      <c r="C64" s="161"/>
      <c r="D64" s="34"/>
      <c r="E64" s="34"/>
      <c r="F64" s="34"/>
      <c r="G64" s="209"/>
      <c r="H64" s="83"/>
      <c r="I64" s="34"/>
      <c r="J64" s="83"/>
      <c r="K64" s="27"/>
    </row>
    <row r="65" spans="1:11" s="146" customFormat="1" ht="21" customHeight="1">
      <c r="A65" s="146" t="s">
        <v>121</v>
      </c>
      <c r="B65" s="161"/>
      <c r="C65" s="161"/>
      <c r="D65" s="115">
        <v>-487963</v>
      </c>
      <c r="E65" s="115"/>
      <c r="F65" s="218">
        <v>37844</v>
      </c>
      <c r="G65" s="219"/>
      <c r="H65" s="218">
        <v>-326641</v>
      </c>
      <c r="I65" s="218"/>
      <c r="J65" s="218">
        <v>15598</v>
      </c>
      <c r="K65" s="27"/>
    </row>
    <row r="66" spans="1:11" s="146" customFormat="1" ht="21" customHeight="1">
      <c r="A66" s="146" t="s">
        <v>122</v>
      </c>
      <c r="B66" s="161"/>
      <c r="C66" s="161"/>
      <c r="D66" s="96">
        <v>-281986</v>
      </c>
      <c r="E66" s="115"/>
      <c r="F66" s="218">
        <v>0</v>
      </c>
      <c r="G66" s="219"/>
      <c r="H66" s="96">
        <v>0</v>
      </c>
      <c r="I66" s="218"/>
      <c r="J66" s="218">
        <v>0</v>
      </c>
      <c r="K66" s="27"/>
    </row>
    <row r="67" spans="1:11" s="146" customFormat="1" ht="21" customHeight="1" thickBot="1">
      <c r="B67" s="161"/>
      <c r="C67" s="161"/>
      <c r="D67" s="99">
        <f>D40</f>
        <v>-769949</v>
      </c>
      <c r="E67" s="94"/>
      <c r="F67" s="99">
        <f>SUM(F65:F66)</f>
        <v>37844</v>
      </c>
      <c r="G67" s="208"/>
      <c r="H67" s="99">
        <f>SUM(H65:H66)</f>
        <v>-326641</v>
      </c>
      <c r="I67" s="94"/>
      <c r="J67" s="99">
        <f>SUM(J65:J66)</f>
        <v>15598</v>
      </c>
      <c r="K67" s="27"/>
    </row>
    <row r="68" spans="1:11" s="146" customFormat="1" ht="21" customHeight="1" thickTop="1">
      <c r="A68" s="145"/>
      <c r="B68" s="161"/>
      <c r="C68" s="161"/>
      <c r="D68" s="34"/>
      <c r="E68" s="34"/>
      <c r="F68" s="34"/>
      <c r="G68" s="209"/>
      <c r="H68" s="83"/>
      <c r="I68" s="34"/>
      <c r="J68" s="83"/>
      <c r="K68" s="27"/>
    </row>
    <row r="69" spans="1:11" s="146" customFormat="1" ht="21" customHeight="1">
      <c r="A69" s="145" t="s">
        <v>123</v>
      </c>
      <c r="B69" s="161"/>
      <c r="C69" s="161"/>
      <c r="D69" s="34"/>
      <c r="E69" s="34"/>
      <c r="F69" s="34"/>
      <c r="G69" s="209"/>
      <c r="H69" s="83"/>
      <c r="I69" s="34"/>
      <c r="J69" s="83"/>
      <c r="K69" s="27"/>
    </row>
    <row r="70" spans="1:11" s="146" customFormat="1" ht="21" customHeight="1">
      <c r="A70" s="146" t="s">
        <v>121</v>
      </c>
      <c r="B70" s="161"/>
      <c r="C70" s="161"/>
      <c r="D70" s="218">
        <v>308947</v>
      </c>
      <c r="E70" s="211"/>
      <c r="F70" s="218">
        <v>62152</v>
      </c>
      <c r="G70" s="219"/>
      <c r="H70" s="218">
        <v>-178471</v>
      </c>
      <c r="I70" s="218"/>
      <c r="J70" s="218">
        <v>15562</v>
      </c>
      <c r="K70" s="27"/>
    </row>
    <row r="71" spans="1:11" s="146" customFormat="1" ht="21" customHeight="1">
      <c r="A71" s="146" t="s">
        <v>122</v>
      </c>
      <c r="B71" s="161"/>
      <c r="C71" s="161"/>
      <c r="D71" s="218">
        <v>-294391</v>
      </c>
      <c r="E71" s="211"/>
      <c r="F71" s="218">
        <v>0</v>
      </c>
      <c r="G71" s="219"/>
      <c r="H71" s="96">
        <v>0</v>
      </c>
      <c r="I71" s="218"/>
      <c r="J71" s="218">
        <v>0</v>
      </c>
      <c r="K71" s="27"/>
    </row>
    <row r="72" spans="1:11" s="146" customFormat="1" ht="21" customHeight="1" thickBot="1">
      <c r="B72" s="161"/>
      <c r="C72" s="161"/>
      <c r="D72" s="99">
        <f>D62</f>
        <v>14556</v>
      </c>
      <c r="E72" s="94"/>
      <c r="F72" s="99">
        <f>SUM(F70:F71)</f>
        <v>62152</v>
      </c>
      <c r="G72" s="208"/>
      <c r="H72" s="99">
        <f>SUM(H70:H71)</f>
        <v>-178471</v>
      </c>
      <c r="I72" s="94"/>
      <c r="J72" s="99">
        <f>SUM(J70:J71)</f>
        <v>15562</v>
      </c>
      <c r="K72" s="27"/>
    </row>
    <row r="73" spans="1:11" s="146" customFormat="1" ht="21" customHeight="1" thickTop="1">
      <c r="A73" s="145"/>
      <c r="B73" s="161"/>
      <c r="C73" s="161"/>
      <c r="D73" s="34"/>
      <c r="E73" s="34"/>
      <c r="F73" s="34"/>
      <c r="G73" s="209"/>
      <c r="H73" s="83"/>
      <c r="I73" s="34"/>
      <c r="J73" s="83"/>
      <c r="K73" s="27"/>
    </row>
    <row r="74" spans="1:11" s="146" customFormat="1" ht="23.1" customHeight="1" thickBot="1">
      <c r="A74" s="145" t="s">
        <v>124</v>
      </c>
      <c r="B74" s="221"/>
      <c r="C74" s="149"/>
      <c r="D74" s="230">
        <f>D65/500651</f>
        <v>-0.97465699659043925</v>
      </c>
      <c r="E74" s="231"/>
      <c r="F74" s="230">
        <f>0.109421439200147</f>
        <v>0.10942143920014701</v>
      </c>
      <c r="G74" s="232"/>
      <c r="H74" s="230">
        <f>H65/500651</f>
        <v>-0.65243253284223945</v>
      </c>
      <c r="I74" s="233"/>
      <c r="J74" s="230">
        <v>4.5099767694849614E-2</v>
      </c>
    </row>
    <row r="75" spans="1:11" s="159" customFormat="1" ht="22.2" customHeight="1" thickTop="1">
      <c r="A75" s="165"/>
      <c r="B75" s="215"/>
      <c r="C75" s="171"/>
      <c r="D75" s="50"/>
      <c r="E75" s="26"/>
      <c r="F75" s="26"/>
      <c r="G75" s="35"/>
      <c r="H75" s="50"/>
      <c r="I75" s="25"/>
      <c r="J75" s="26"/>
    </row>
  </sheetData>
  <mergeCells count="15">
    <mergeCell ref="D4:G4"/>
    <mergeCell ref="H4:J4"/>
    <mergeCell ref="D5:F5"/>
    <mergeCell ref="H5:J5"/>
    <mergeCell ref="D6:F6"/>
    <mergeCell ref="H6:J6"/>
    <mergeCell ref="D47:F47"/>
    <mergeCell ref="H47:J47"/>
    <mergeCell ref="D49:J49"/>
    <mergeCell ref="D8:J8"/>
    <mergeCell ref="A44:J44"/>
    <mergeCell ref="D45:G45"/>
    <mergeCell ref="H45:J45"/>
    <mergeCell ref="D46:F46"/>
    <mergeCell ref="H46:J46"/>
  </mergeCells>
  <pageMargins left="0.8" right="0.8" top="0.48" bottom="0.4" header="0.5" footer="0.5"/>
  <pageSetup paperSize="9" scale="67" firstPageNumber="8"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
  <sheetViews>
    <sheetView view="pageBreakPreview" topLeftCell="A16" zoomScale="80" zoomScaleNormal="70" zoomScaleSheetLayoutView="80" workbookViewId="0">
      <selection activeCell="K51" sqref="K51"/>
    </sheetView>
  </sheetViews>
  <sheetFormatPr defaultColWidth="59.125" defaultRowHeight="22.2" customHeight="1"/>
  <cols>
    <col min="1" max="1" width="46.5" style="1" customWidth="1"/>
    <col min="2" max="2" width="2.125" style="1" customWidth="1"/>
    <col min="3" max="3" width="9.125" style="127" customWidth="1"/>
    <col min="4" max="4" width="2.125" style="1" customWidth="1"/>
    <col min="5" max="5" width="14.625" style="136" customWidth="1"/>
    <col min="6" max="6" width="2.125" style="136" customWidth="1"/>
    <col min="7" max="7" width="14.625" style="136" customWidth="1"/>
    <col min="8" max="8" width="2.125" style="136" customWidth="1"/>
    <col min="9" max="9" width="14.625" style="136" customWidth="1"/>
    <col min="10" max="10" width="2.125" style="136" customWidth="1"/>
    <col min="11" max="11" width="14.625" style="136" customWidth="1"/>
    <col min="12" max="12" width="2.125" style="136" customWidth="1"/>
    <col min="13" max="13" width="17.625" style="136" customWidth="1"/>
    <col min="14" max="14" width="2.125" style="136" customWidth="1"/>
    <col min="15" max="15" width="17.625" style="136" customWidth="1"/>
    <col min="16" max="16" width="2.125" style="136" customWidth="1"/>
    <col min="17" max="17" width="17.625" style="136" customWidth="1"/>
    <col min="18" max="18" width="2.125" style="136" customWidth="1"/>
    <col min="19" max="19" width="17.625" style="136" customWidth="1"/>
    <col min="20" max="20" width="2.125" style="136" customWidth="1"/>
    <col min="21" max="21" width="17.625" style="136" customWidth="1"/>
    <col min="22" max="22" width="2.125" style="136" customWidth="1"/>
    <col min="23" max="23" width="12.625" style="1" customWidth="1"/>
    <col min="24" max="24" width="2.125" style="1" customWidth="1"/>
    <col min="25" max="25" width="12.625" style="1" customWidth="1"/>
    <col min="26" max="26" width="2.125" style="1" customWidth="1"/>
    <col min="27" max="27" width="15.625" style="1" bestFit="1" customWidth="1"/>
    <col min="28" max="90" width="10.625" style="1" customWidth="1"/>
    <col min="91" max="16384" width="59.125" style="1"/>
  </cols>
  <sheetData>
    <row r="1" spans="1:32" s="122" customFormat="1" ht="22.2" customHeight="1">
      <c r="A1" s="120" t="s">
        <v>0</v>
      </c>
      <c r="B1" s="120"/>
      <c r="C1" s="120"/>
      <c r="D1" s="120"/>
      <c r="E1" s="120"/>
      <c r="F1" s="120"/>
      <c r="G1" s="120"/>
      <c r="H1" s="121"/>
      <c r="I1" s="121"/>
      <c r="J1" s="121"/>
      <c r="K1" s="121"/>
      <c r="L1" s="120"/>
      <c r="M1" s="120"/>
      <c r="N1" s="120"/>
      <c r="O1" s="120"/>
      <c r="P1" s="120"/>
      <c r="Q1" s="120"/>
      <c r="R1" s="120"/>
      <c r="S1" s="120"/>
      <c r="T1" s="120"/>
      <c r="U1" s="120"/>
      <c r="V1" s="120"/>
      <c r="W1" s="121"/>
      <c r="X1" s="121"/>
      <c r="Y1" s="121"/>
      <c r="Z1" s="121"/>
      <c r="AA1" s="121"/>
    </row>
    <row r="2" spans="1:32" s="122" customFormat="1" ht="22.2" customHeight="1">
      <c r="A2" s="120" t="s">
        <v>126</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row>
    <row r="3" spans="1:32" ht="10.5" customHeight="1">
      <c r="A3" s="123"/>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row>
    <row r="4" spans="1:32" s="124" customFormat="1" ht="22.2" customHeight="1">
      <c r="C4" s="125"/>
      <c r="E4" s="333" t="s">
        <v>2</v>
      </c>
      <c r="F4" s="333"/>
      <c r="G4" s="333"/>
      <c r="H4" s="333"/>
      <c r="I4" s="333"/>
      <c r="J4" s="333"/>
      <c r="K4" s="333"/>
      <c r="L4" s="333"/>
      <c r="M4" s="333"/>
      <c r="N4" s="333"/>
      <c r="O4" s="333"/>
      <c r="P4" s="333"/>
      <c r="Q4" s="333"/>
      <c r="R4" s="333"/>
      <c r="S4" s="333"/>
      <c r="T4" s="333"/>
      <c r="U4" s="333"/>
      <c r="V4" s="333"/>
      <c r="W4" s="333"/>
      <c r="X4" s="333"/>
      <c r="Y4" s="333"/>
      <c r="Z4" s="333"/>
      <c r="AA4" s="333"/>
    </row>
    <row r="5" spans="1:32" s="124" customFormat="1" ht="22.2" customHeight="1">
      <c r="C5" s="125"/>
      <c r="F5" s="126"/>
      <c r="H5" s="1"/>
      <c r="I5" s="331" t="s">
        <v>127</v>
      </c>
      <c r="J5" s="331"/>
      <c r="K5" s="331"/>
      <c r="M5" s="332" t="s">
        <v>77</v>
      </c>
      <c r="N5" s="332"/>
      <c r="O5" s="332"/>
      <c r="P5" s="332"/>
      <c r="Q5" s="332"/>
      <c r="R5" s="332"/>
      <c r="S5" s="332"/>
      <c r="T5" s="332"/>
      <c r="U5" s="332"/>
      <c r="V5" s="332"/>
      <c r="AD5" s="75"/>
      <c r="AE5" s="76"/>
      <c r="AF5" s="75"/>
    </row>
    <row r="6" spans="1:32" s="124" customFormat="1" ht="22.2" customHeight="1">
      <c r="C6" s="127"/>
      <c r="D6" s="1"/>
      <c r="E6" s="253"/>
      <c r="F6" s="254"/>
      <c r="G6" s="253"/>
      <c r="H6" s="255"/>
      <c r="I6" s="253"/>
      <c r="J6" s="253"/>
      <c r="K6" s="253"/>
      <c r="L6" s="253"/>
      <c r="M6" s="255"/>
      <c r="N6" s="255"/>
      <c r="O6" s="255"/>
      <c r="P6" s="255"/>
      <c r="Q6" s="255"/>
      <c r="R6" s="253"/>
      <c r="S6" s="255" t="s">
        <v>128</v>
      </c>
      <c r="T6" s="253"/>
      <c r="U6" s="255"/>
      <c r="V6" s="253"/>
      <c r="W6" s="256"/>
      <c r="X6" s="254"/>
      <c r="Y6" s="254"/>
      <c r="Z6" s="254"/>
      <c r="AA6" s="253"/>
      <c r="AD6" s="75"/>
      <c r="AE6" s="76"/>
      <c r="AF6" s="75"/>
    </row>
    <row r="7" spans="1:32" s="124" customFormat="1" ht="22.2" customHeight="1">
      <c r="C7" s="127"/>
      <c r="D7" s="1"/>
      <c r="E7" s="253"/>
      <c r="F7" s="254"/>
      <c r="G7" s="253"/>
      <c r="H7" s="255"/>
      <c r="I7" s="253"/>
      <c r="J7" s="253"/>
      <c r="K7" s="253"/>
      <c r="L7" s="253"/>
      <c r="M7" s="255" t="s">
        <v>236</v>
      </c>
      <c r="N7" s="255"/>
      <c r="O7" s="255" t="s">
        <v>129</v>
      </c>
      <c r="P7" s="255"/>
      <c r="Q7" s="255"/>
      <c r="R7" s="253"/>
      <c r="S7" s="255" t="s">
        <v>130</v>
      </c>
      <c r="T7" s="253"/>
      <c r="U7" s="13" t="s">
        <v>252</v>
      </c>
      <c r="V7" s="253"/>
      <c r="W7" s="256"/>
      <c r="X7" s="254"/>
      <c r="Y7" s="254" t="s">
        <v>131</v>
      </c>
      <c r="Z7" s="254"/>
      <c r="AA7" s="253"/>
      <c r="AD7" s="75"/>
      <c r="AE7" s="76"/>
      <c r="AF7" s="75"/>
    </row>
    <row r="8" spans="1:32" s="124" customFormat="1" ht="22.2" customHeight="1">
      <c r="C8" s="127"/>
      <c r="D8" s="1"/>
      <c r="E8" s="255"/>
      <c r="F8" s="254"/>
      <c r="G8" s="255" t="s">
        <v>132</v>
      </c>
      <c r="H8" s="253"/>
      <c r="I8" s="254"/>
      <c r="J8" s="253"/>
      <c r="K8" s="253"/>
      <c r="L8" s="253"/>
      <c r="M8" s="255" t="s">
        <v>237</v>
      </c>
      <c r="N8" s="255"/>
      <c r="O8" s="255" t="s">
        <v>133</v>
      </c>
      <c r="P8" s="255"/>
      <c r="Q8" s="255" t="s">
        <v>236</v>
      </c>
      <c r="R8" s="253"/>
      <c r="S8" s="255" t="s">
        <v>134</v>
      </c>
      <c r="T8" s="253"/>
      <c r="U8" s="13" t="s">
        <v>253</v>
      </c>
      <c r="V8" s="253"/>
      <c r="W8" s="254" t="s">
        <v>135</v>
      </c>
      <c r="X8" s="254"/>
      <c r="Y8" s="254" t="s">
        <v>136</v>
      </c>
      <c r="Z8" s="254"/>
      <c r="AA8" s="253"/>
      <c r="AD8" s="75"/>
      <c r="AE8" s="76"/>
      <c r="AF8" s="77"/>
    </row>
    <row r="9" spans="1:32" s="124" customFormat="1" ht="22.2" customHeight="1">
      <c r="C9" s="127"/>
      <c r="D9" s="1"/>
      <c r="E9" s="254" t="s">
        <v>137</v>
      </c>
      <c r="F9" s="254"/>
      <c r="G9" s="255" t="s">
        <v>138</v>
      </c>
      <c r="H9" s="255"/>
      <c r="I9" s="254" t="s">
        <v>139</v>
      </c>
      <c r="J9" s="254"/>
      <c r="K9" s="254"/>
      <c r="L9" s="253"/>
      <c r="M9" s="255" t="s">
        <v>238</v>
      </c>
      <c r="N9" s="255"/>
      <c r="O9" s="255" t="s">
        <v>140</v>
      </c>
      <c r="P9" s="255"/>
      <c r="Q9" s="255" t="s">
        <v>242</v>
      </c>
      <c r="R9" s="253"/>
      <c r="S9" s="257" t="s">
        <v>141</v>
      </c>
      <c r="T9" s="253"/>
      <c r="U9" s="13" t="s">
        <v>254</v>
      </c>
      <c r="V9" s="253"/>
      <c r="W9" s="254" t="s">
        <v>142</v>
      </c>
      <c r="X9" s="254"/>
      <c r="Y9" s="254" t="s">
        <v>143</v>
      </c>
      <c r="Z9" s="254"/>
      <c r="AA9" s="255" t="s">
        <v>135</v>
      </c>
    </row>
    <row r="10" spans="1:32" s="124" customFormat="1" ht="22.2" customHeight="1">
      <c r="C10" s="128" t="s">
        <v>6</v>
      </c>
      <c r="D10" s="129"/>
      <c r="E10" s="254" t="s">
        <v>144</v>
      </c>
      <c r="F10" s="254"/>
      <c r="G10" s="254" t="s">
        <v>145</v>
      </c>
      <c r="H10" s="255"/>
      <c r="I10" s="254" t="s">
        <v>146</v>
      </c>
      <c r="J10" s="254"/>
      <c r="K10" s="254" t="s">
        <v>76</v>
      </c>
      <c r="L10" s="254"/>
      <c r="M10" s="255" t="s">
        <v>239</v>
      </c>
      <c r="N10" s="254"/>
      <c r="O10" s="254" t="s">
        <v>147</v>
      </c>
      <c r="P10" s="254"/>
      <c r="Q10" s="255" t="s">
        <v>148</v>
      </c>
      <c r="R10" s="253"/>
      <c r="S10" s="257" t="s">
        <v>149</v>
      </c>
      <c r="T10" s="253"/>
      <c r="U10" s="13" t="s">
        <v>255</v>
      </c>
      <c r="V10" s="253"/>
      <c r="W10" s="254" t="s">
        <v>150</v>
      </c>
      <c r="X10" s="254"/>
      <c r="Y10" s="254" t="s">
        <v>151</v>
      </c>
      <c r="Z10" s="254"/>
      <c r="AA10" s="255" t="s">
        <v>66</v>
      </c>
    </row>
    <row r="11" spans="1:32" ht="22.2" customHeight="1">
      <c r="C11" s="125"/>
      <c r="D11" s="124"/>
      <c r="E11" s="334" t="s">
        <v>9</v>
      </c>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2" ht="22.2" customHeight="1">
      <c r="A12" s="124" t="s">
        <v>152</v>
      </c>
      <c r="B12" s="124"/>
      <c r="C12" s="125"/>
      <c r="D12" s="124"/>
      <c r="E12" s="118"/>
      <c r="F12" s="118"/>
      <c r="G12" s="118"/>
      <c r="H12" s="118"/>
      <c r="I12" s="118"/>
      <c r="J12" s="118"/>
      <c r="K12" s="118"/>
      <c r="L12" s="118"/>
      <c r="M12" s="118"/>
      <c r="N12" s="118"/>
      <c r="O12" s="118"/>
      <c r="P12" s="118"/>
      <c r="Q12" s="118"/>
      <c r="R12" s="118"/>
      <c r="S12" s="309"/>
      <c r="T12" s="309"/>
      <c r="U12" s="118"/>
      <c r="V12" s="118"/>
      <c r="W12" s="118"/>
      <c r="X12" s="118"/>
      <c r="Y12" s="118"/>
      <c r="Z12" s="118"/>
      <c r="AA12" s="118"/>
    </row>
    <row r="13" spans="1:32" ht="22.2" customHeight="1">
      <c r="A13" s="124" t="s">
        <v>251</v>
      </c>
      <c r="B13" s="124"/>
      <c r="C13" s="125"/>
      <c r="D13" s="124"/>
      <c r="E13" s="41">
        <v>1729277</v>
      </c>
      <c r="F13" s="41"/>
      <c r="G13" s="41">
        <v>208455</v>
      </c>
      <c r="H13" s="41"/>
      <c r="I13" s="41">
        <v>82000</v>
      </c>
      <c r="J13" s="41"/>
      <c r="K13" s="41">
        <v>838486</v>
      </c>
      <c r="L13" s="41"/>
      <c r="M13" s="41">
        <v>-18773</v>
      </c>
      <c r="N13" s="41"/>
      <c r="O13" s="41">
        <v>6340</v>
      </c>
      <c r="P13" s="41"/>
      <c r="Q13" s="41">
        <v>-261160</v>
      </c>
      <c r="R13" s="41"/>
      <c r="S13" s="41">
        <v>-6486</v>
      </c>
      <c r="T13" s="41"/>
      <c r="U13" s="41">
        <v>-7789</v>
      </c>
      <c r="V13" s="41"/>
      <c r="W13" s="130">
        <f>SUM(E13:V13)</f>
        <v>2570350</v>
      </c>
      <c r="X13" s="124"/>
      <c r="Y13" s="131">
        <v>0</v>
      </c>
      <c r="Z13" s="124"/>
      <c r="AA13" s="42">
        <f>SUM(W13:Y13)</f>
        <v>2570350</v>
      </c>
    </row>
    <row r="14" spans="1:32" ht="20.100000000000001" customHeight="1">
      <c r="A14" s="132" t="s">
        <v>154</v>
      </c>
      <c r="B14" s="132"/>
      <c r="C14" s="1"/>
      <c r="D14" s="124"/>
      <c r="E14" s="41"/>
      <c r="F14" s="41"/>
      <c r="G14" s="41"/>
      <c r="H14" s="41"/>
      <c r="I14" s="41"/>
      <c r="J14" s="41"/>
      <c r="K14" s="41"/>
      <c r="L14" s="41"/>
      <c r="M14" s="41"/>
      <c r="N14" s="41"/>
      <c r="O14" s="41"/>
      <c r="P14" s="41"/>
      <c r="Q14" s="41"/>
      <c r="R14" s="41"/>
      <c r="S14" s="41"/>
      <c r="T14" s="41"/>
      <c r="U14" s="41"/>
      <c r="V14" s="41"/>
      <c r="W14" s="41"/>
      <c r="X14" s="41"/>
      <c r="Y14" s="41"/>
      <c r="Z14" s="41"/>
      <c r="AA14" s="41"/>
    </row>
    <row r="15" spans="1:32" ht="20.100000000000001" customHeight="1">
      <c r="A15" s="133" t="s">
        <v>155</v>
      </c>
      <c r="B15" s="133"/>
      <c r="C15" s="134">
        <v>12</v>
      </c>
      <c r="D15" s="124"/>
      <c r="E15" s="104">
        <v>0</v>
      </c>
      <c r="F15" s="73"/>
      <c r="G15" s="104">
        <v>0</v>
      </c>
      <c r="H15" s="11"/>
      <c r="I15" s="104">
        <v>0</v>
      </c>
      <c r="J15" s="11"/>
      <c r="K15" s="105">
        <v>-69170</v>
      </c>
      <c r="L15" s="10"/>
      <c r="M15" s="104">
        <v>0</v>
      </c>
      <c r="N15" s="10"/>
      <c r="O15" s="104">
        <v>0</v>
      </c>
      <c r="P15" s="106"/>
      <c r="Q15" s="104">
        <v>0</v>
      </c>
      <c r="R15" s="106"/>
      <c r="S15" s="104">
        <v>0</v>
      </c>
      <c r="T15" s="10"/>
      <c r="U15" s="104">
        <v>0</v>
      </c>
      <c r="V15" s="10"/>
      <c r="W15" s="112">
        <f>SUM(E15:V15)</f>
        <v>-69170</v>
      </c>
      <c r="X15" s="11"/>
      <c r="Y15" s="104">
        <v>0</v>
      </c>
      <c r="Z15" s="11"/>
      <c r="AA15" s="105">
        <f>SUM(W15:Y15)</f>
        <v>-69170</v>
      </c>
    </row>
    <row r="16" spans="1:32" ht="20.100000000000001" customHeight="1">
      <c r="A16" s="135" t="s">
        <v>156</v>
      </c>
      <c r="B16" s="135"/>
      <c r="C16" s="1"/>
      <c r="D16" s="124"/>
      <c r="E16" s="107">
        <f>SUM(E15)</f>
        <v>0</v>
      </c>
      <c r="F16" s="95"/>
      <c r="G16" s="107">
        <f>SUM(G15)</f>
        <v>0</v>
      </c>
      <c r="H16" s="95"/>
      <c r="I16" s="107">
        <f>SUM(I15)</f>
        <v>0</v>
      </c>
      <c r="J16" s="95"/>
      <c r="K16" s="107">
        <f>SUM(K15)</f>
        <v>-69170</v>
      </c>
      <c r="L16" s="95"/>
      <c r="M16" s="107">
        <f>SUM(M15)</f>
        <v>0</v>
      </c>
      <c r="N16" s="95"/>
      <c r="O16" s="107">
        <f>SUM(O15)</f>
        <v>0</v>
      </c>
      <c r="P16" s="95"/>
      <c r="Q16" s="107">
        <f>SUM(Q15)</f>
        <v>0</v>
      </c>
      <c r="R16" s="95"/>
      <c r="S16" s="107">
        <f>SUM(S15)</f>
        <v>0</v>
      </c>
      <c r="T16" s="95"/>
      <c r="U16" s="107">
        <f>SUM(U15)</f>
        <v>0</v>
      </c>
      <c r="V16" s="95"/>
      <c r="W16" s="79">
        <f>SUM(W15)</f>
        <v>-69170</v>
      </c>
      <c r="X16" s="95"/>
      <c r="Y16" s="107">
        <f>SUM(Y15)</f>
        <v>0</v>
      </c>
      <c r="Z16" s="95"/>
      <c r="AA16" s="107">
        <f>SUM(W16:Y16)</f>
        <v>-69170</v>
      </c>
    </row>
    <row r="17" spans="1:27" ht="22.2" customHeight="1">
      <c r="A17" s="124" t="s">
        <v>157</v>
      </c>
      <c r="B17" s="124"/>
      <c r="C17" s="125"/>
      <c r="D17" s="124"/>
      <c r="E17" s="41"/>
      <c r="F17" s="41"/>
      <c r="G17" s="41"/>
      <c r="H17" s="41"/>
      <c r="I17" s="41"/>
      <c r="J17" s="41"/>
      <c r="K17" s="41"/>
      <c r="L17" s="41"/>
      <c r="M17" s="41"/>
      <c r="N17" s="41"/>
      <c r="O17" s="41"/>
      <c r="P17" s="41"/>
      <c r="Q17" s="41"/>
      <c r="R17" s="41"/>
      <c r="S17" s="41"/>
      <c r="T17" s="41"/>
      <c r="U17" s="41"/>
      <c r="V17" s="41"/>
      <c r="W17" s="124"/>
      <c r="X17" s="124"/>
      <c r="Y17" s="124"/>
      <c r="Z17" s="124"/>
      <c r="AA17" s="42"/>
    </row>
    <row r="18" spans="1:27" ht="22.2" customHeight="1">
      <c r="A18" s="1" t="s">
        <v>158</v>
      </c>
      <c r="C18" s="125"/>
      <c r="D18" s="124"/>
      <c r="E18" s="72">
        <v>0</v>
      </c>
      <c r="F18" s="73"/>
      <c r="G18" s="72">
        <v>0</v>
      </c>
      <c r="H18" s="11"/>
      <c r="I18" s="72">
        <v>0</v>
      </c>
      <c r="J18" s="11"/>
      <c r="K18" s="74">
        <f>'PL_6M 8-9'!F40</f>
        <v>37844</v>
      </c>
      <c r="L18" s="10"/>
      <c r="M18" s="72">
        <v>0</v>
      </c>
      <c r="N18" s="10"/>
      <c r="O18" s="72">
        <v>0</v>
      </c>
      <c r="P18" s="10"/>
      <c r="Q18" s="72">
        <v>0</v>
      </c>
      <c r="R18" s="10"/>
      <c r="S18" s="72">
        <v>0</v>
      </c>
      <c r="T18" s="10"/>
      <c r="U18" s="72">
        <v>0</v>
      </c>
      <c r="V18" s="10"/>
      <c r="W18" s="74">
        <f>SUM(E18:V18)</f>
        <v>37844</v>
      </c>
      <c r="X18" s="11"/>
      <c r="Y18" s="72">
        <v>0</v>
      </c>
      <c r="Z18" s="11"/>
      <c r="AA18" s="12">
        <f>SUM(W18:Y18)</f>
        <v>37844</v>
      </c>
    </row>
    <row r="19" spans="1:27" ht="22.2" customHeight="1">
      <c r="A19" s="1" t="s">
        <v>159</v>
      </c>
      <c r="C19" s="125"/>
      <c r="D19" s="124"/>
      <c r="E19" s="72">
        <v>0</v>
      </c>
      <c r="F19" s="73"/>
      <c r="G19" s="72">
        <v>0</v>
      </c>
      <c r="H19" s="11"/>
      <c r="I19" s="72">
        <v>0</v>
      </c>
      <c r="J19" s="11"/>
      <c r="K19" s="74">
        <v>0</v>
      </c>
      <c r="L19" s="10"/>
      <c r="M19" s="10">
        <v>14346</v>
      </c>
      <c r="N19" s="10"/>
      <c r="O19" s="74">
        <v>0</v>
      </c>
      <c r="P19" s="10"/>
      <c r="Q19" s="74">
        <v>8751</v>
      </c>
      <c r="R19" s="10"/>
      <c r="S19" s="74">
        <v>1211</v>
      </c>
      <c r="T19" s="10"/>
      <c r="U19" s="74">
        <v>0</v>
      </c>
      <c r="V19" s="10"/>
      <c r="W19" s="74">
        <f>SUM(E19:V19)</f>
        <v>24308</v>
      </c>
      <c r="X19" s="11"/>
      <c r="Y19" s="72">
        <v>0</v>
      </c>
      <c r="Z19" s="11"/>
      <c r="AA19" s="12">
        <f>SUM(W19:Y19)</f>
        <v>24308</v>
      </c>
    </row>
    <row r="20" spans="1:27" ht="22.2" customHeight="1">
      <c r="A20" s="124" t="s">
        <v>120</v>
      </c>
      <c r="B20" s="124"/>
      <c r="C20" s="125"/>
      <c r="D20" s="124"/>
      <c r="E20" s="79">
        <f>SUM(E18:E19)</f>
        <v>0</v>
      </c>
      <c r="F20" s="95"/>
      <c r="G20" s="79">
        <f>SUM(G18:G19)</f>
        <v>0</v>
      </c>
      <c r="H20" s="95"/>
      <c r="I20" s="79">
        <f>SUM(I18:I19)</f>
        <v>0</v>
      </c>
      <c r="J20" s="95"/>
      <c r="K20" s="79">
        <f>SUM(K18:K19)</f>
        <v>37844</v>
      </c>
      <c r="L20" s="95"/>
      <c r="M20" s="79">
        <f>SUM(M18:M19)</f>
        <v>14346</v>
      </c>
      <c r="N20" s="95"/>
      <c r="O20" s="79">
        <f>SUM(O18:O19)</f>
        <v>0</v>
      </c>
      <c r="P20" s="95"/>
      <c r="Q20" s="79">
        <f>SUM(Q18:Q19)</f>
        <v>8751</v>
      </c>
      <c r="R20" s="95"/>
      <c r="S20" s="79">
        <f>SUM(S18:S19)</f>
        <v>1211</v>
      </c>
      <c r="T20" s="95"/>
      <c r="U20" s="79">
        <f>SUM(U18:U19)</f>
        <v>0</v>
      </c>
      <c r="V20" s="95"/>
      <c r="W20" s="79">
        <f>SUM(E20:V20)</f>
        <v>62152</v>
      </c>
      <c r="X20" s="95"/>
      <c r="Y20" s="79">
        <f>SUM(Y18:Y19)</f>
        <v>0</v>
      </c>
      <c r="Z20" s="95"/>
      <c r="AA20" s="79">
        <f>SUM(W20:Y20)</f>
        <v>62152</v>
      </c>
    </row>
    <row r="21" spans="1:27" ht="22.2" customHeight="1" thickBot="1">
      <c r="A21" s="124" t="s">
        <v>160</v>
      </c>
      <c r="B21" s="124"/>
      <c r="C21" s="125"/>
      <c r="D21" s="124"/>
      <c r="E21" s="111">
        <f>E13+E16+E20</f>
        <v>1729277</v>
      </c>
      <c r="F21" s="40"/>
      <c r="G21" s="111">
        <f>G13+G16+G20</f>
        <v>208455</v>
      </c>
      <c r="H21" s="40"/>
      <c r="I21" s="111">
        <f>I13+I16+I20</f>
        <v>82000</v>
      </c>
      <c r="J21" s="40"/>
      <c r="K21" s="111">
        <f>K13+K16+K20</f>
        <v>807160</v>
      </c>
      <c r="L21" s="40"/>
      <c r="M21" s="111">
        <f>M13+M16+M20</f>
        <v>-4427</v>
      </c>
      <c r="N21" s="40"/>
      <c r="O21" s="111">
        <f>O13+O16+O20</f>
        <v>6340</v>
      </c>
      <c r="P21" s="40"/>
      <c r="Q21" s="111">
        <f>Q13+Q16+Q20</f>
        <v>-252409</v>
      </c>
      <c r="R21" s="40"/>
      <c r="S21" s="111">
        <f>S13+S16+S20</f>
        <v>-5275</v>
      </c>
      <c r="T21" s="40"/>
      <c r="U21" s="111">
        <f>U13+U16+U20</f>
        <v>-7789</v>
      </c>
      <c r="V21" s="40"/>
      <c r="W21" s="111">
        <f>W13+W16+W20</f>
        <v>2563332</v>
      </c>
      <c r="X21" s="40"/>
      <c r="Y21" s="111">
        <f>Y13+Y16+Y20</f>
        <v>0</v>
      </c>
      <c r="Z21" s="40"/>
      <c r="AA21" s="111">
        <f>AA13+AA16+AA20</f>
        <v>2563332</v>
      </c>
    </row>
    <row r="22" spans="1:27" ht="11.1" customHeight="1" thickTop="1">
      <c r="F22" s="1"/>
    </row>
    <row r="23" spans="1:27" ht="22.2" customHeight="1">
      <c r="A23" s="124" t="s">
        <v>161</v>
      </c>
      <c r="B23" s="124"/>
      <c r="F23" s="1"/>
    </row>
    <row r="24" spans="1:27" ht="22.2" customHeight="1">
      <c r="A24" s="124" t="s">
        <v>162</v>
      </c>
      <c r="B24" s="124"/>
      <c r="C24" s="125"/>
      <c r="D24" s="124"/>
      <c r="E24" s="41">
        <v>2503255</v>
      </c>
      <c r="F24" s="41"/>
      <c r="G24" s="41">
        <v>207161</v>
      </c>
      <c r="H24" s="41"/>
      <c r="I24" s="41">
        <v>82900</v>
      </c>
      <c r="J24" s="41"/>
      <c r="K24" s="41">
        <v>1453834</v>
      </c>
      <c r="L24" s="41"/>
      <c r="M24" s="41">
        <v>410550</v>
      </c>
      <c r="N24" s="41"/>
      <c r="O24" s="41">
        <v>6340</v>
      </c>
      <c r="P24" s="41"/>
      <c r="Q24" s="41">
        <v>-257036</v>
      </c>
      <c r="R24" s="41"/>
      <c r="S24" s="41">
        <v>-5276</v>
      </c>
      <c r="T24" s="41"/>
      <c r="U24" s="41">
        <v>-7789</v>
      </c>
      <c r="V24" s="41"/>
      <c r="W24" s="95">
        <f>SUM(E24:V24)</f>
        <v>4393939</v>
      </c>
      <c r="X24" s="124"/>
      <c r="Y24" s="95">
        <v>2836327</v>
      </c>
      <c r="Z24" s="124"/>
      <c r="AA24" s="42">
        <f>SUM(W24:Y24)</f>
        <v>7230266</v>
      </c>
    </row>
    <row r="25" spans="1:27" ht="22.2" customHeight="1">
      <c r="A25" s="1" t="s">
        <v>269</v>
      </c>
      <c r="B25" s="124"/>
      <c r="C25" s="134">
        <v>2</v>
      </c>
      <c r="D25" s="124"/>
      <c r="E25" s="104">
        <v>0</v>
      </c>
      <c r="F25" s="237"/>
      <c r="G25" s="104">
        <v>0</v>
      </c>
      <c r="H25" s="237"/>
      <c r="I25" s="104">
        <v>0</v>
      </c>
      <c r="J25" s="237"/>
      <c r="K25" s="112">
        <f>304413</f>
        <v>304413</v>
      </c>
      <c r="L25" s="237"/>
      <c r="M25" s="104">
        <v>0</v>
      </c>
      <c r="N25" s="237"/>
      <c r="O25" s="104">
        <v>0</v>
      </c>
      <c r="P25" s="237"/>
      <c r="Q25" s="104">
        <v>0</v>
      </c>
      <c r="R25" s="237"/>
      <c r="S25" s="104">
        <v>0</v>
      </c>
      <c r="T25" s="237"/>
      <c r="U25" s="112">
        <v>7789</v>
      </c>
      <c r="V25" s="237"/>
      <c r="W25" s="112">
        <f>SUM(E25:V25)</f>
        <v>312202</v>
      </c>
      <c r="Y25" s="112">
        <v>74703</v>
      </c>
      <c r="AA25" s="105">
        <f>SUM(W25:Y25)</f>
        <v>386905</v>
      </c>
    </row>
    <row r="26" spans="1:27" ht="22.2" customHeight="1">
      <c r="A26" s="124" t="s">
        <v>232</v>
      </c>
      <c r="B26" s="124"/>
      <c r="C26" s="125"/>
      <c r="D26" s="124"/>
      <c r="E26" s="236">
        <f>E24+E25</f>
        <v>2503255</v>
      </c>
      <c r="F26" s="41"/>
      <c r="G26" s="236">
        <f>G24+G25</f>
        <v>207161</v>
      </c>
      <c r="H26" s="41"/>
      <c r="I26" s="236">
        <f>I24+I25</f>
        <v>82900</v>
      </c>
      <c r="J26" s="41"/>
      <c r="K26" s="236">
        <f>K24+K25</f>
        <v>1758247</v>
      </c>
      <c r="L26" s="41"/>
      <c r="M26" s="236">
        <f>M24+M25</f>
        <v>410550</v>
      </c>
      <c r="N26" s="41"/>
      <c r="O26" s="236">
        <f>O24+O25</f>
        <v>6340</v>
      </c>
      <c r="P26" s="41"/>
      <c r="Q26" s="236">
        <f>Q24+Q25</f>
        <v>-257036</v>
      </c>
      <c r="R26" s="41"/>
      <c r="S26" s="236">
        <f>S24+S25</f>
        <v>-5276</v>
      </c>
      <c r="T26" s="41"/>
      <c r="U26" s="79">
        <f>U24+U25</f>
        <v>0</v>
      </c>
      <c r="V26" s="41"/>
      <c r="W26" s="236">
        <f>W24+W25</f>
        <v>4706141</v>
      </c>
      <c r="X26" s="124"/>
      <c r="Y26" s="236">
        <f>Y24+Y25</f>
        <v>2911030</v>
      </c>
      <c r="Z26" s="124"/>
      <c r="AA26" s="236">
        <f>AA24+AA25</f>
        <v>7617171</v>
      </c>
    </row>
    <row r="27" spans="1:27" ht="19.2" customHeight="1">
      <c r="A27" s="124"/>
      <c r="B27" s="124"/>
      <c r="C27" s="125"/>
      <c r="D27" s="124"/>
      <c r="E27" s="41"/>
      <c r="F27" s="41"/>
      <c r="G27" s="41"/>
      <c r="H27" s="41"/>
      <c r="I27" s="41"/>
      <c r="J27" s="41"/>
      <c r="K27" s="41"/>
      <c r="L27" s="41"/>
      <c r="M27" s="41"/>
      <c r="N27" s="41"/>
      <c r="O27" s="41"/>
      <c r="P27" s="41"/>
      <c r="Q27" s="41"/>
      <c r="R27" s="41"/>
      <c r="S27" s="41"/>
      <c r="T27" s="41"/>
      <c r="U27" s="41"/>
      <c r="V27" s="41"/>
      <c r="W27" s="41"/>
      <c r="X27" s="124"/>
      <c r="Y27" s="41"/>
      <c r="Z27" s="124"/>
      <c r="AA27" s="41"/>
    </row>
    <row r="28" spans="1:27" ht="20.399999999999999">
      <c r="A28" s="132" t="s">
        <v>154</v>
      </c>
      <c r="B28" s="132"/>
      <c r="C28" s="1"/>
      <c r="D28" s="124"/>
      <c r="E28" s="41"/>
      <c r="F28" s="41"/>
      <c r="G28" s="41"/>
      <c r="H28" s="41"/>
      <c r="I28" s="41"/>
      <c r="J28" s="41"/>
      <c r="K28" s="41"/>
      <c r="L28" s="41"/>
      <c r="M28" s="41"/>
      <c r="N28" s="41"/>
      <c r="O28" s="41"/>
      <c r="P28" s="41"/>
      <c r="Q28" s="41"/>
      <c r="R28" s="41"/>
      <c r="S28" s="41"/>
      <c r="T28" s="41"/>
      <c r="U28" s="41"/>
      <c r="V28" s="41"/>
      <c r="W28" s="41"/>
      <c r="X28" s="41"/>
      <c r="Y28" s="41"/>
      <c r="Z28" s="41"/>
      <c r="AA28" s="41"/>
    </row>
    <row r="29" spans="1:27" ht="20.100000000000001" customHeight="1">
      <c r="A29" s="137" t="s">
        <v>163</v>
      </c>
      <c r="B29" s="132"/>
      <c r="C29" s="134"/>
      <c r="D29" s="124"/>
      <c r="E29" s="72"/>
      <c r="F29" s="73"/>
      <c r="G29" s="72"/>
      <c r="H29" s="11"/>
      <c r="I29" s="72"/>
      <c r="J29" s="11"/>
      <c r="K29" s="106"/>
      <c r="L29" s="10"/>
      <c r="M29" s="72"/>
      <c r="N29" s="10"/>
      <c r="O29" s="72"/>
      <c r="P29" s="106"/>
      <c r="Q29" s="72"/>
      <c r="R29" s="106"/>
      <c r="S29" s="72"/>
      <c r="T29" s="10"/>
      <c r="U29" s="72"/>
      <c r="V29" s="10"/>
      <c r="W29" s="11"/>
      <c r="X29" s="11"/>
      <c r="Y29" s="11"/>
      <c r="Z29" s="11"/>
      <c r="AA29" s="106"/>
    </row>
    <row r="30" spans="1:27" ht="20.100000000000001" hidden="1" customHeight="1">
      <c r="A30" s="133" t="s">
        <v>164</v>
      </c>
      <c r="B30" s="132"/>
      <c r="C30" s="134"/>
      <c r="D30" s="124"/>
      <c r="E30" s="72">
        <v>0</v>
      </c>
      <c r="F30" s="73"/>
      <c r="G30" s="72">
        <v>0</v>
      </c>
      <c r="H30" s="11"/>
      <c r="I30" s="72">
        <v>0</v>
      </c>
      <c r="J30" s="11"/>
      <c r="K30" s="72">
        <v>0</v>
      </c>
      <c r="L30" s="10"/>
      <c r="M30" s="72">
        <v>0</v>
      </c>
      <c r="N30" s="10"/>
      <c r="O30" s="72">
        <v>0</v>
      </c>
      <c r="P30" s="106"/>
      <c r="Q30" s="72">
        <v>0</v>
      </c>
      <c r="R30" s="106"/>
      <c r="S30" s="72">
        <v>0</v>
      </c>
      <c r="T30" s="10"/>
      <c r="U30" s="72">
        <v>0</v>
      </c>
      <c r="V30" s="10"/>
      <c r="W30" s="72">
        <f>SUM(E30:V30)</f>
        <v>0</v>
      </c>
      <c r="X30" s="72"/>
      <c r="Y30" s="72">
        <v>0</v>
      </c>
      <c r="Z30" s="72"/>
      <c r="AA30" s="72">
        <f>SUM(W30:Y30)</f>
        <v>0</v>
      </c>
    </row>
    <row r="31" spans="1:27" ht="20.100000000000001" customHeight="1">
      <c r="A31" s="133" t="s">
        <v>165</v>
      </c>
      <c r="B31" s="133"/>
      <c r="C31" s="134"/>
      <c r="D31" s="124"/>
      <c r="E31" s="72"/>
      <c r="F31" s="73"/>
      <c r="G31" s="72"/>
      <c r="H31" s="11"/>
      <c r="I31" s="72"/>
      <c r="J31" s="11"/>
      <c r="K31" s="106"/>
      <c r="L31" s="10"/>
      <c r="M31" s="72"/>
      <c r="N31" s="10"/>
      <c r="O31" s="72"/>
      <c r="P31" s="106"/>
      <c r="Q31" s="72"/>
      <c r="R31" s="106"/>
      <c r="S31" s="72"/>
      <c r="T31" s="10"/>
      <c r="U31" s="72"/>
      <c r="V31" s="10"/>
      <c r="W31" s="11"/>
      <c r="X31" s="11"/>
      <c r="Y31" s="11"/>
      <c r="Z31" s="11"/>
    </row>
    <row r="32" spans="1:27" ht="20.100000000000001" customHeight="1">
      <c r="A32" s="133" t="s">
        <v>166</v>
      </c>
      <c r="B32" s="133"/>
      <c r="C32" s="134">
        <v>6</v>
      </c>
      <c r="D32" s="124"/>
      <c r="E32" s="72">
        <v>0</v>
      </c>
      <c r="F32" s="73"/>
      <c r="G32" s="72">
        <v>0</v>
      </c>
      <c r="H32" s="11"/>
      <c r="I32" s="72">
        <v>0</v>
      </c>
      <c r="J32" s="11"/>
      <c r="K32" s="72">
        <v>0</v>
      </c>
      <c r="L32" s="10"/>
      <c r="M32" s="72">
        <v>0</v>
      </c>
      <c r="N32" s="10"/>
      <c r="O32" s="72">
        <v>0</v>
      </c>
      <c r="P32" s="106"/>
      <c r="Q32" s="72">
        <v>0</v>
      </c>
      <c r="R32" s="106"/>
      <c r="S32" s="72">
        <v>0</v>
      </c>
      <c r="T32" s="10"/>
      <c r="U32" s="72">
        <v>0</v>
      </c>
      <c r="V32" s="10"/>
      <c r="W32" s="112">
        <f>SUM(E32:V32)</f>
        <v>0</v>
      </c>
      <c r="X32" s="11"/>
      <c r="Y32" s="11">
        <v>8066</v>
      </c>
      <c r="Z32" s="11"/>
      <c r="AA32" s="112">
        <f>SUM(W32:Y32)</f>
        <v>8066</v>
      </c>
    </row>
    <row r="33" spans="1:27" s="124" customFormat="1" ht="20.100000000000001" customHeight="1">
      <c r="A33" s="137" t="s">
        <v>167</v>
      </c>
      <c r="B33" s="132"/>
      <c r="C33" s="138"/>
      <c r="E33" s="139">
        <f>SUM(E32)</f>
        <v>0</v>
      </c>
      <c r="F33" s="80"/>
      <c r="G33" s="139">
        <f>SUM(G32)</f>
        <v>0</v>
      </c>
      <c r="H33" s="40"/>
      <c r="I33" s="139">
        <f>SUM(I32)</f>
        <v>0</v>
      </c>
      <c r="J33" s="40"/>
      <c r="K33" s="139">
        <f>SUM(K32)</f>
        <v>0</v>
      </c>
      <c r="L33" s="81"/>
      <c r="M33" s="139">
        <f>SUM(M32)</f>
        <v>0</v>
      </c>
      <c r="N33" s="81"/>
      <c r="O33" s="139">
        <f>SUM(O32)</f>
        <v>0</v>
      </c>
      <c r="P33" s="140"/>
      <c r="Q33" s="139">
        <f>SUM(Q32)</f>
        <v>0</v>
      </c>
      <c r="R33" s="140"/>
      <c r="S33" s="139">
        <f>SUM(S32)</f>
        <v>0</v>
      </c>
      <c r="T33" s="81"/>
      <c r="U33" s="139">
        <f>SUM(U32)</f>
        <v>0</v>
      </c>
      <c r="V33" s="81"/>
      <c r="W33" s="107">
        <f>SUM(E33:V33)</f>
        <v>0</v>
      </c>
      <c r="X33" s="40"/>
      <c r="Y33" s="79">
        <f>SUM(Y30:Y32)</f>
        <v>8066</v>
      </c>
      <c r="Z33" s="40"/>
      <c r="AA33" s="107">
        <f>SUM(W33:Y33)</f>
        <v>8066</v>
      </c>
    </row>
    <row r="34" spans="1:27" s="124" customFormat="1" ht="20.100000000000001" customHeight="1">
      <c r="A34" s="135" t="s">
        <v>156</v>
      </c>
      <c r="B34" s="135"/>
      <c r="E34" s="107">
        <f>E33</f>
        <v>0</v>
      </c>
      <c r="F34" s="95"/>
      <c r="G34" s="107">
        <f>G33</f>
        <v>0</v>
      </c>
      <c r="H34" s="95"/>
      <c r="I34" s="107">
        <f>I33</f>
        <v>0</v>
      </c>
      <c r="J34" s="95"/>
      <c r="K34" s="107">
        <f>K33</f>
        <v>0</v>
      </c>
      <c r="L34" s="95"/>
      <c r="M34" s="107">
        <f>M33</f>
        <v>0</v>
      </c>
      <c r="N34" s="95"/>
      <c r="O34" s="107">
        <f>O33</f>
        <v>0</v>
      </c>
      <c r="P34" s="95"/>
      <c r="Q34" s="107">
        <f>Q33</f>
        <v>0</v>
      </c>
      <c r="R34" s="95"/>
      <c r="S34" s="107">
        <f>S33</f>
        <v>0</v>
      </c>
      <c r="T34" s="95"/>
      <c r="U34" s="107">
        <f>U33</f>
        <v>0</v>
      </c>
      <c r="V34" s="95"/>
      <c r="W34" s="107">
        <f>SUM(E34:V34)</f>
        <v>0</v>
      </c>
      <c r="X34" s="95"/>
      <c r="Y34" s="107">
        <f>Y33</f>
        <v>8066</v>
      </c>
      <c r="Z34" s="95"/>
      <c r="AA34" s="107">
        <f>SUM(W34:Y34)</f>
        <v>8066</v>
      </c>
    </row>
    <row r="35" spans="1:27" s="124" customFormat="1" ht="20.100000000000001" customHeight="1">
      <c r="A35" s="135"/>
      <c r="B35" s="135"/>
      <c r="E35" s="95"/>
      <c r="F35" s="95"/>
      <c r="G35" s="95"/>
      <c r="H35" s="95"/>
      <c r="I35" s="95"/>
      <c r="J35" s="95"/>
      <c r="K35" s="95"/>
      <c r="L35" s="95"/>
      <c r="M35" s="95"/>
      <c r="N35" s="95"/>
      <c r="O35" s="95"/>
      <c r="P35" s="95"/>
      <c r="Q35" s="95"/>
      <c r="R35" s="95"/>
      <c r="S35" s="95"/>
      <c r="T35" s="95"/>
      <c r="U35" s="95"/>
      <c r="V35" s="95"/>
      <c r="W35" s="95"/>
      <c r="X35" s="95"/>
      <c r="Y35" s="95"/>
      <c r="Z35" s="95"/>
      <c r="AA35" s="95"/>
    </row>
    <row r="36" spans="1:27" ht="22.2" customHeight="1">
      <c r="A36" s="124" t="s">
        <v>157</v>
      </c>
      <c r="B36" s="124"/>
      <c r="C36" s="125"/>
      <c r="D36" s="124"/>
      <c r="E36" s="41"/>
      <c r="F36" s="41"/>
      <c r="G36" s="41"/>
      <c r="H36" s="41"/>
      <c r="I36" s="41"/>
      <c r="J36" s="41"/>
      <c r="K36" s="41"/>
      <c r="L36" s="41"/>
      <c r="M36" s="41"/>
      <c r="N36" s="41"/>
      <c r="O36" s="41"/>
      <c r="P36" s="41"/>
      <c r="Q36" s="41"/>
      <c r="R36" s="41"/>
      <c r="S36" s="41"/>
      <c r="T36" s="41"/>
      <c r="U36" s="41"/>
      <c r="V36" s="41"/>
      <c r="W36" s="124"/>
      <c r="X36" s="124"/>
      <c r="Y36" s="124"/>
      <c r="Z36" s="124"/>
      <c r="AA36" s="42"/>
    </row>
    <row r="37" spans="1:27" ht="22.2" customHeight="1">
      <c r="A37" s="1" t="s">
        <v>168</v>
      </c>
      <c r="C37" s="125"/>
      <c r="D37" s="124"/>
      <c r="E37" s="72">
        <v>0</v>
      </c>
      <c r="F37" s="73"/>
      <c r="G37" s="72">
        <v>0</v>
      </c>
      <c r="H37" s="11"/>
      <c r="I37" s="72">
        <v>0</v>
      </c>
      <c r="J37" s="11"/>
      <c r="K37" s="74">
        <v>-487963</v>
      </c>
      <c r="L37" s="10"/>
      <c r="M37" s="72">
        <v>0</v>
      </c>
      <c r="N37" s="10"/>
      <c r="O37" s="72">
        <v>0</v>
      </c>
      <c r="P37" s="10"/>
      <c r="Q37" s="72">
        <v>0</v>
      </c>
      <c r="R37" s="10"/>
      <c r="S37" s="72">
        <v>0</v>
      </c>
      <c r="T37" s="10"/>
      <c r="U37" s="72">
        <v>0</v>
      </c>
      <c r="V37" s="10"/>
      <c r="W37" s="74">
        <f>SUM(E37:V37)</f>
        <v>-487963</v>
      </c>
      <c r="X37" s="11"/>
      <c r="Y37" s="74">
        <f>'PL_6M 8-9'!D66</f>
        <v>-281986</v>
      </c>
      <c r="Z37" s="11"/>
      <c r="AA37" s="74">
        <f>SUM(W37:Y37)</f>
        <v>-769949</v>
      </c>
    </row>
    <row r="38" spans="1:27" ht="22.2" customHeight="1">
      <c r="A38" s="1" t="s">
        <v>159</v>
      </c>
      <c r="C38" s="125"/>
      <c r="D38" s="124"/>
      <c r="E38" s="72">
        <v>0</v>
      </c>
      <c r="F38" s="73"/>
      <c r="G38" s="72">
        <v>0</v>
      </c>
      <c r="H38" s="11"/>
      <c r="I38" s="72">
        <v>0</v>
      </c>
      <c r="J38" s="11"/>
      <c r="K38" s="72">
        <v>0</v>
      </c>
      <c r="L38" s="10"/>
      <c r="M38" s="112">
        <v>780362</v>
      </c>
      <c r="N38" s="10"/>
      <c r="O38" s="72"/>
      <c r="P38" s="10"/>
      <c r="Q38" s="74">
        <v>16548</v>
      </c>
      <c r="R38" s="10"/>
      <c r="S38" s="74">
        <v>0</v>
      </c>
      <c r="T38" s="10"/>
      <c r="U38" s="74">
        <v>0</v>
      </c>
      <c r="V38" s="10"/>
      <c r="W38" s="74">
        <f>SUM(E38:V38)</f>
        <v>796910</v>
      </c>
      <c r="X38" s="11"/>
      <c r="Y38" s="74">
        <v>-12405</v>
      </c>
      <c r="Z38" s="11"/>
      <c r="AA38" s="112">
        <f t="shared" ref="AA38" si="0">SUM(W38:Y38)</f>
        <v>784505</v>
      </c>
    </row>
    <row r="39" spans="1:27" ht="22.2" customHeight="1">
      <c r="A39" s="124" t="s">
        <v>120</v>
      </c>
      <c r="B39" s="124"/>
      <c r="C39" s="125"/>
      <c r="D39" s="124"/>
      <c r="E39" s="79">
        <f>SUM(E37:E38)</f>
        <v>0</v>
      </c>
      <c r="F39" s="80"/>
      <c r="G39" s="79">
        <f>SUM(G37:G38)</f>
        <v>0</v>
      </c>
      <c r="H39" s="40"/>
      <c r="I39" s="79">
        <f>SUM(I37:I38)</f>
        <v>0</v>
      </c>
      <c r="J39" s="40"/>
      <c r="K39" s="79">
        <f>SUM(K37:K38)</f>
        <v>-487963</v>
      </c>
      <c r="L39" s="81"/>
      <c r="M39" s="79">
        <f>SUM(M37:M38)</f>
        <v>780362</v>
      </c>
      <c r="N39" s="81"/>
      <c r="O39" s="79">
        <f>SUM(O37:O38)</f>
        <v>0</v>
      </c>
      <c r="P39" s="81"/>
      <c r="Q39" s="79">
        <f>SUM(Q37:Q38)</f>
        <v>16548</v>
      </c>
      <c r="R39" s="81"/>
      <c r="S39" s="79">
        <f>SUM(S37:S38)</f>
        <v>0</v>
      </c>
      <c r="T39" s="81"/>
      <c r="U39" s="79">
        <f>SUM(U37:U38)</f>
        <v>0</v>
      </c>
      <c r="V39" s="81"/>
      <c r="W39" s="79">
        <f>SUM(E39:V39)</f>
        <v>308947</v>
      </c>
      <c r="X39" s="40"/>
      <c r="Y39" s="79">
        <f>SUM(Y37:Y38)</f>
        <v>-294391</v>
      </c>
      <c r="Z39" s="40"/>
      <c r="AA39" s="79">
        <f>SUM(W39:Y39)</f>
        <v>14556</v>
      </c>
    </row>
    <row r="40" spans="1:27" ht="22.2" customHeight="1" thickBot="1">
      <c r="A40" s="124" t="s">
        <v>169</v>
      </c>
      <c r="B40" s="124"/>
      <c r="C40" s="125"/>
      <c r="D40" s="124"/>
      <c r="E40" s="111">
        <f>SUM(E26,E34,E39)</f>
        <v>2503255</v>
      </c>
      <c r="F40" s="95"/>
      <c r="G40" s="111">
        <f>SUM(G26,G34,G39)</f>
        <v>207161</v>
      </c>
      <c r="H40" s="95"/>
      <c r="I40" s="111">
        <f>SUM(I26,I34,I39)</f>
        <v>82900</v>
      </c>
      <c r="J40" s="95"/>
      <c r="K40" s="111">
        <f>SUM(K26,K34,K39)</f>
        <v>1270284</v>
      </c>
      <c r="L40" s="95"/>
      <c r="M40" s="111">
        <f>SUM(M26,M34,M39)</f>
        <v>1190912</v>
      </c>
      <c r="N40" s="95"/>
      <c r="O40" s="111">
        <f>SUM(O26,O34,O39)</f>
        <v>6340</v>
      </c>
      <c r="P40" s="95"/>
      <c r="Q40" s="111">
        <f>SUM(Q26,Q34,Q39)</f>
        <v>-240488</v>
      </c>
      <c r="R40" s="95"/>
      <c r="S40" s="111">
        <f>SUM(S26,S34,S39)</f>
        <v>-5276</v>
      </c>
      <c r="T40" s="95"/>
      <c r="U40" s="111">
        <f>SUM(U26,U34,U39)</f>
        <v>0</v>
      </c>
      <c r="V40" s="95"/>
      <c r="W40" s="111">
        <f>SUM(W26,W34,W39)</f>
        <v>5015088</v>
      </c>
      <c r="X40" s="95"/>
      <c r="Y40" s="111">
        <f>SUM(Y26,Y34,Y39)</f>
        <v>2624705</v>
      </c>
      <c r="Z40" s="95"/>
      <c r="AA40" s="111">
        <f>SUM(AA26,AA34,AA39)</f>
        <v>7639793</v>
      </c>
    </row>
    <row r="41" spans="1:27" ht="22.2" customHeight="1" thickTop="1">
      <c r="W41" s="307"/>
      <c r="Y41" s="307"/>
      <c r="AA41" s="307"/>
    </row>
    <row r="42" spans="1:27" ht="22.2" customHeight="1">
      <c r="A42" s="141"/>
      <c r="B42" s="141"/>
      <c r="W42" s="142"/>
      <c r="Y42" s="142"/>
      <c r="AA42" s="142"/>
    </row>
    <row r="43" spans="1:27" ht="22.2" customHeight="1">
      <c r="W43" s="136"/>
      <c r="X43" s="136"/>
      <c r="Y43" s="136"/>
      <c r="Z43" s="136"/>
      <c r="AA43" s="136"/>
    </row>
  </sheetData>
  <mergeCells count="4">
    <mergeCell ref="I5:K5"/>
    <mergeCell ref="M5:V5"/>
    <mergeCell ref="E4:AA4"/>
    <mergeCell ref="E11:AA11"/>
  </mergeCells>
  <pageMargins left="0.8" right="0.8" top="0.48" bottom="0.5" header="0.5" footer="0.5"/>
  <pageSetup paperSize="9" scale="57" firstPageNumber="1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ignoredErrors>
    <ignoredError sqref="W39"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view="pageBreakPreview" zoomScale="90" zoomScaleNormal="70" zoomScaleSheetLayoutView="90" workbookViewId="0">
      <selection activeCell="F31" sqref="F31"/>
    </sheetView>
  </sheetViews>
  <sheetFormatPr defaultColWidth="10.625" defaultRowHeight="21" customHeight="1"/>
  <cols>
    <col min="1" max="1" width="65" style="43" customWidth="1"/>
    <col min="2" max="2" width="12.125" style="56" customWidth="1"/>
    <col min="3" max="3" width="2.125" style="43" customWidth="1"/>
    <col min="4" max="4" width="16.625" style="51" customWidth="1"/>
    <col min="5" max="5" width="2.125" style="51" customWidth="1"/>
    <col min="6" max="6" width="16.625" style="51" customWidth="1"/>
    <col min="7" max="7" width="2.125" style="51" customWidth="1"/>
    <col min="8" max="8" width="16.625" style="51" customWidth="1"/>
    <col min="9" max="9" width="2.125" style="51" customWidth="1"/>
    <col min="10" max="10" width="19.625" style="51" customWidth="1"/>
    <col min="11" max="11" width="2.125" style="51" customWidth="1"/>
    <col min="12" max="12" width="16.625" style="261" customWidth="1"/>
    <col min="13" max="13" width="2.125" style="51" customWidth="1"/>
    <col min="14" max="14" width="16.625" style="51" customWidth="1"/>
    <col min="15" max="15" width="9" style="43" customWidth="1"/>
    <col min="16" max="16384" width="10.625" style="43"/>
  </cols>
  <sheetData>
    <row r="1" spans="1:20" s="53" customFormat="1" ht="21" customHeight="1">
      <c r="A1" s="336" t="s">
        <v>0</v>
      </c>
      <c r="B1" s="336"/>
      <c r="C1" s="336"/>
      <c r="D1" s="336"/>
      <c r="E1" s="336"/>
      <c r="F1" s="336"/>
      <c r="G1" s="336"/>
      <c r="H1" s="336"/>
      <c r="I1" s="336"/>
      <c r="J1" s="336"/>
      <c r="K1" s="336"/>
      <c r="L1" s="336"/>
      <c r="M1" s="336"/>
      <c r="N1" s="336"/>
    </row>
    <row r="2" spans="1:20" s="53" customFormat="1" ht="21" customHeight="1">
      <c r="A2" s="336" t="s">
        <v>126</v>
      </c>
      <c r="B2" s="336"/>
      <c r="C2" s="336"/>
      <c r="D2" s="336"/>
      <c r="E2" s="336"/>
      <c r="F2" s="336"/>
      <c r="G2" s="336"/>
      <c r="H2" s="336"/>
      <c r="I2" s="336"/>
      <c r="J2" s="336"/>
      <c r="K2" s="336"/>
      <c r="L2" s="336"/>
      <c r="M2" s="336"/>
      <c r="N2" s="336"/>
    </row>
    <row r="3" spans="1:20" ht="12" customHeight="1">
      <c r="D3" s="43"/>
      <c r="E3" s="43"/>
      <c r="F3" s="43"/>
      <c r="G3" s="43"/>
      <c r="H3" s="43"/>
      <c r="I3" s="43"/>
      <c r="J3" s="43"/>
      <c r="K3" s="43"/>
      <c r="L3" s="258"/>
      <c r="M3" s="43"/>
      <c r="N3" s="44"/>
    </row>
    <row r="4" spans="1:20" s="45" customFormat="1" ht="21" customHeight="1">
      <c r="B4" s="57"/>
      <c r="D4" s="337" t="s">
        <v>3</v>
      </c>
      <c r="E4" s="337"/>
      <c r="F4" s="337"/>
      <c r="G4" s="337"/>
      <c r="H4" s="337"/>
      <c r="I4" s="337"/>
      <c r="J4" s="337"/>
      <c r="K4" s="337"/>
      <c r="L4" s="337"/>
      <c r="M4" s="337"/>
      <c r="N4" s="337"/>
    </row>
    <row r="5" spans="1:20" s="45" customFormat="1" ht="21" customHeight="1">
      <c r="B5" s="57"/>
      <c r="D5" s="247"/>
      <c r="E5" s="247"/>
      <c r="F5" s="247"/>
      <c r="G5" s="247"/>
      <c r="H5" s="247"/>
      <c r="I5" s="247"/>
      <c r="J5" s="247"/>
      <c r="K5" s="247"/>
      <c r="L5" s="54" t="s">
        <v>243</v>
      </c>
      <c r="M5" s="247"/>
      <c r="N5" s="247"/>
    </row>
    <row r="6" spans="1:20" s="45" customFormat="1" ht="21" customHeight="1">
      <c r="B6" s="57"/>
      <c r="D6" s="311"/>
      <c r="E6" s="311"/>
      <c r="F6" s="311"/>
      <c r="G6" s="311"/>
      <c r="H6" s="311"/>
      <c r="I6" s="311"/>
      <c r="J6" s="311"/>
      <c r="K6" s="311"/>
      <c r="L6" s="54" t="s">
        <v>244</v>
      </c>
      <c r="M6" s="311"/>
      <c r="N6" s="311"/>
    </row>
    <row r="7" spans="1:20" s="45" customFormat="1" ht="21" customHeight="1">
      <c r="B7" s="57"/>
      <c r="D7" s="46"/>
      <c r="E7" s="46"/>
      <c r="F7" s="46"/>
      <c r="G7" s="47"/>
      <c r="H7" s="331" t="s">
        <v>127</v>
      </c>
      <c r="I7" s="331"/>
      <c r="J7" s="331"/>
      <c r="K7" s="48"/>
      <c r="L7" s="312" t="s">
        <v>258</v>
      </c>
      <c r="M7" s="46"/>
      <c r="Q7" s="75"/>
      <c r="R7" s="76"/>
      <c r="S7" s="75"/>
    </row>
    <row r="8" spans="1:20" s="45" customFormat="1" ht="21" customHeight="1">
      <c r="B8" s="56"/>
      <c r="C8" s="43"/>
      <c r="D8" s="13"/>
      <c r="E8" s="54"/>
      <c r="F8" s="21" t="s">
        <v>132</v>
      </c>
      <c r="G8" s="21"/>
      <c r="H8" s="55"/>
      <c r="I8" s="43"/>
      <c r="J8" s="43"/>
      <c r="K8" s="51"/>
      <c r="L8" s="259" t="s">
        <v>236</v>
      </c>
      <c r="M8" s="54"/>
      <c r="N8" s="43"/>
      <c r="O8" s="43"/>
      <c r="Q8" s="75"/>
      <c r="R8" s="76"/>
      <c r="S8" s="77"/>
    </row>
    <row r="9" spans="1:20" s="45" customFormat="1" ht="21" customHeight="1">
      <c r="B9" s="56"/>
      <c r="C9" s="43"/>
      <c r="D9" s="39" t="s">
        <v>137</v>
      </c>
      <c r="E9" s="55"/>
      <c r="F9" s="21" t="s">
        <v>138</v>
      </c>
      <c r="G9" s="21"/>
      <c r="H9" s="55" t="s">
        <v>139</v>
      </c>
      <c r="I9" s="55"/>
      <c r="J9" s="55"/>
      <c r="K9" s="55"/>
      <c r="L9" s="259" t="s">
        <v>237</v>
      </c>
      <c r="M9" s="54"/>
      <c r="N9" s="21" t="s">
        <v>135</v>
      </c>
      <c r="O9" s="43"/>
    </row>
    <row r="10" spans="1:20" s="45" customFormat="1" ht="21" customHeight="1">
      <c r="B10" s="128" t="s">
        <v>6</v>
      </c>
      <c r="C10" s="54"/>
      <c r="D10" s="39" t="s">
        <v>144</v>
      </c>
      <c r="E10" s="55"/>
      <c r="F10" s="78" t="s">
        <v>145</v>
      </c>
      <c r="G10" s="21"/>
      <c r="H10" s="55" t="s">
        <v>146</v>
      </c>
      <c r="I10" s="55"/>
      <c r="J10" s="55" t="s">
        <v>76</v>
      </c>
      <c r="K10" s="55"/>
      <c r="L10" s="259" t="s">
        <v>248</v>
      </c>
      <c r="M10" s="54"/>
      <c r="N10" s="21" t="s">
        <v>66</v>
      </c>
      <c r="O10" s="43"/>
    </row>
    <row r="11" spans="1:20" ht="21" customHeight="1">
      <c r="B11" s="19"/>
      <c r="C11" s="21"/>
      <c r="D11" s="335" t="s">
        <v>9</v>
      </c>
      <c r="E11" s="335"/>
      <c r="F11" s="335"/>
      <c r="G11" s="335"/>
      <c r="H11" s="335"/>
      <c r="I11" s="335"/>
      <c r="J11" s="335"/>
      <c r="K11" s="335"/>
      <c r="L11" s="335"/>
      <c r="M11" s="335"/>
      <c r="N11" s="335"/>
    </row>
    <row r="12" spans="1:20" ht="21" customHeight="1">
      <c r="A12" s="49" t="s">
        <v>152</v>
      </c>
      <c r="B12" s="19"/>
      <c r="C12" s="21"/>
      <c r="D12" s="59"/>
      <c r="E12" s="59"/>
      <c r="F12" s="59"/>
      <c r="G12" s="59"/>
      <c r="H12" s="59"/>
      <c r="I12" s="59"/>
      <c r="J12" s="59"/>
      <c r="K12" s="59"/>
      <c r="L12" s="310"/>
      <c r="M12" s="59"/>
      <c r="N12" s="59"/>
    </row>
    <row r="13" spans="1:20" ht="21" customHeight="1">
      <c r="A13" s="45" t="s">
        <v>153</v>
      </c>
      <c r="B13" s="57"/>
      <c r="C13" s="45"/>
      <c r="D13" s="60">
        <v>1729277</v>
      </c>
      <c r="E13" s="60"/>
      <c r="F13" s="60">
        <v>208455</v>
      </c>
      <c r="G13" s="60"/>
      <c r="H13" s="60">
        <v>82000</v>
      </c>
      <c r="I13" s="60"/>
      <c r="J13" s="60">
        <v>862804</v>
      </c>
      <c r="K13" s="60"/>
      <c r="L13" s="60">
        <v>648</v>
      </c>
      <c r="M13" s="60"/>
      <c r="N13" s="60">
        <f>J13+H13+F13+D13+L13</f>
        <v>2883184</v>
      </c>
      <c r="P13" s="86"/>
    </row>
    <row r="14" spans="1:20" s="1" customFormat="1" ht="20.100000000000001" customHeight="1">
      <c r="A14" s="108" t="s">
        <v>154</v>
      </c>
      <c r="B14" s="102"/>
      <c r="C14" s="49"/>
      <c r="D14" s="217"/>
      <c r="E14" s="217"/>
      <c r="F14" s="217"/>
      <c r="G14" s="217"/>
      <c r="H14" s="217"/>
      <c r="I14" s="217"/>
      <c r="J14" s="217"/>
      <c r="K14" s="217"/>
      <c r="L14" s="217"/>
      <c r="M14" s="217"/>
      <c r="N14" s="217"/>
      <c r="O14" s="41"/>
      <c r="P14" s="41"/>
      <c r="Q14" s="41"/>
      <c r="R14" s="41"/>
      <c r="S14" s="41"/>
      <c r="T14" s="41"/>
    </row>
    <row r="15" spans="1:20" s="1" customFormat="1" ht="20.100000000000001" customHeight="1">
      <c r="A15" s="109" t="s">
        <v>155</v>
      </c>
      <c r="B15" s="19">
        <v>12</v>
      </c>
      <c r="C15" s="49"/>
      <c r="D15" s="17">
        <v>0</v>
      </c>
      <c r="E15" s="15"/>
      <c r="F15" s="216">
        <v>0</v>
      </c>
      <c r="G15" s="103"/>
      <c r="H15" s="216">
        <v>0</v>
      </c>
      <c r="I15" s="103"/>
      <c r="J15" s="22">
        <v>-69170</v>
      </c>
      <c r="K15" s="18"/>
      <c r="L15" s="216">
        <v>0</v>
      </c>
      <c r="M15" s="18"/>
      <c r="N15" s="22">
        <f>J15+H15+F15+D15+L15</f>
        <v>-69170</v>
      </c>
    </row>
    <row r="16" spans="1:20" s="1" customFormat="1" ht="20.100000000000001" customHeight="1">
      <c r="A16" s="110" t="s">
        <v>156</v>
      </c>
      <c r="B16" s="102"/>
      <c r="C16" s="49"/>
      <c r="D16" s="66">
        <f>SUM(D15)</f>
        <v>0</v>
      </c>
      <c r="E16" s="70"/>
      <c r="F16" s="66">
        <f>SUM(F15)</f>
        <v>0</v>
      </c>
      <c r="G16" s="70"/>
      <c r="H16" s="66">
        <f>SUM(H15)</f>
        <v>0</v>
      </c>
      <c r="I16" s="70"/>
      <c r="J16" s="66">
        <f>SUM(J15)</f>
        <v>-69170</v>
      </c>
      <c r="K16" s="70"/>
      <c r="L16" s="66">
        <f>SUM(L15)</f>
        <v>0</v>
      </c>
      <c r="M16" s="70"/>
      <c r="N16" s="71">
        <f>SUM(D16:M16)</f>
        <v>-69170</v>
      </c>
    </row>
    <row r="17" spans="1:14" ht="21" customHeight="1">
      <c r="A17" s="45" t="s">
        <v>157</v>
      </c>
      <c r="B17" s="57"/>
      <c r="C17" s="45"/>
      <c r="D17" s="60"/>
      <c r="E17" s="60"/>
      <c r="F17" s="60"/>
      <c r="G17" s="60"/>
      <c r="H17" s="60"/>
      <c r="I17" s="60"/>
      <c r="J17" s="60"/>
      <c r="K17" s="60"/>
      <c r="L17" s="60"/>
      <c r="M17" s="60"/>
      <c r="N17" s="60"/>
    </row>
    <row r="18" spans="1:14" ht="21" customHeight="1">
      <c r="A18" s="43" t="s">
        <v>158</v>
      </c>
      <c r="D18" s="17">
        <v>0</v>
      </c>
      <c r="E18" s="17"/>
      <c r="F18" s="103">
        <v>0</v>
      </c>
      <c r="G18" s="17"/>
      <c r="H18" s="103">
        <v>0</v>
      </c>
      <c r="I18" s="17"/>
      <c r="J18" s="17">
        <f>'PL_6M 8-9'!J40</f>
        <v>15598</v>
      </c>
      <c r="K18" s="17"/>
      <c r="L18" s="103">
        <v>0</v>
      </c>
      <c r="M18" s="17"/>
      <c r="N18" s="17">
        <f t="shared" ref="N18:N19" si="0">J18+H18+F18+D18+L18</f>
        <v>15598</v>
      </c>
    </row>
    <row r="19" spans="1:14" ht="21" customHeight="1">
      <c r="A19" s="43" t="s">
        <v>159</v>
      </c>
      <c r="D19" s="17">
        <v>0</v>
      </c>
      <c r="E19" s="17"/>
      <c r="F19" s="216">
        <v>0</v>
      </c>
      <c r="G19" s="18"/>
      <c r="H19" s="216">
        <v>0</v>
      </c>
      <c r="I19" s="17"/>
      <c r="J19" s="18">
        <v>0</v>
      </c>
      <c r="K19" s="17"/>
      <c r="L19" s="17">
        <v>-36</v>
      </c>
      <c r="M19" s="18"/>
      <c r="N19" s="17">
        <f t="shared" si="0"/>
        <v>-36</v>
      </c>
    </row>
    <row r="20" spans="1:14" s="45" customFormat="1" ht="21" customHeight="1">
      <c r="A20" s="49" t="s">
        <v>120</v>
      </c>
      <c r="B20" s="57"/>
      <c r="D20" s="66">
        <f>SUM(D18:D19)</f>
        <v>0</v>
      </c>
      <c r="E20" s="67"/>
      <c r="F20" s="66">
        <f>SUM(F18:F19)</f>
        <v>0</v>
      </c>
      <c r="G20" s="67"/>
      <c r="H20" s="66">
        <f>SUM(H18:H19)</f>
        <v>0</v>
      </c>
      <c r="I20" s="67"/>
      <c r="J20" s="66">
        <f>SUM(J18:J19)</f>
        <v>15598</v>
      </c>
      <c r="K20" s="67"/>
      <c r="L20" s="66">
        <f>SUM(L18:L19)</f>
        <v>-36</v>
      </c>
      <c r="M20" s="67"/>
      <c r="N20" s="66">
        <f>SUM(D20:L20)</f>
        <v>15562</v>
      </c>
    </row>
    <row r="21" spans="1:14" ht="21" customHeight="1" thickBot="1">
      <c r="A21" s="49" t="s">
        <v>160</v>
      </c>
      <c r="B21" s="58"/>
      <c r="C21" s="49"/>
      <c r="D21" s="85">
        <f>D13+D16+D20</f>
        <v>1729277</v>
      </c>
      <c r="E21" s="67"/>
      <c r="F21" s="85">
        <f>F13+F16+F20</f>
        <v>208455</v>
      </c>
      <c r="G21" s="67"/>
      <c r="H21" s="85">
        <f>H13+H16+H20</f>
        <v>82000</v>
      </c>
      <c r="I21" s="60"/>
      <c r="J21" s="85">
        <f>J13+J16+J20</f>
        <v>809232</v>
      </c>
      <c r="K21" s="67"/>
      <c r="L21" s="85">
        <f>L13+L16+L20</f>
        <v>612</v>
      </c>
      <c r="M21" s="67"/>
      <c r="N21" s="85">
        <f>SUM(D21:L21)</f>
        <v>2829576</v>
      </c>
    </row>
    <row r="22" spans="1:14" ht="12" customHeight="1" thickTop="1">
      <c r="A22" s="45"/>
      <c r="B22" s="57"/>
      <c r="C22" s="45"/>
      <c r="D22" s="86"/>
      <c r="E22" s="86"/>
      <c r="F22" s="86"/>
      <c r="G22" s="86"/>
      <c r="H22" s="86"/>
      <c r="I22" s="86"/>
      <c r="J22" s="86"/>
      <c r="K22" s="86"/>
      <c r="L22" s="260"/>
      <c r="M22" s="86"/>
      <c r="N22" s="86"/>
    </row>
    <row r="23" spans="1:14" ht="21" customHeight="1">
      <c r="A23" s="49" t="s">
        <v>161</v>
      </c>
      <c r="B23" s="57"/>
      <c r="C23" s="45"/>
      <c r="D23" s="86"/>
      <c r="E23" s="86"/>
      <c r="F23" s="86"/>
      <c r="G23" s="86"/>
      <c r="H23" s="86"/>
      <c r="I23" s="86"/>
      <c r="J23" s="86"/>
      <c r="K23" s="86"/>
      <c r="L23" s="260"/>
      <c r="M23" s="86"/>
      <c r="N23" s="86"/>
    </row>
    <row r="24" spans="1:14" ht="21" customHeight="1">
      <c r="A24" s="45" t="s">
        <v>162</v>
      </c>
      <c r="B24" s="57"/>
      <c r="C24" s="45"/>
      <c r="D24" s="60">
        <v>2503255</v>
      </c>
      <c r="E24" s="60"/>
      <c r="F24" s="60">
        <v>207161</v>
      </c>
      <c r="G24" s="60"/>
      <c r="H24" s="60">
        <v>82900</v>
      </c>
      <c r="I24" s="60"/>
      <c r="J24" s="60">
        <v>810651</v>
      </c>
      <c r="K24" s="60"/>
      <c r="L24" s="60">
        <v>142816</v>
      </c>
      <c r="M24" s="60"/>
      <c r="N24" s="60">
        <f>J24+H24+F24+D24+L24</f>
        <v>3746783</v>
      </c>
    </row>
    <row r="25" spans="1:14" ht="21" customHeight="1">
      <c r="A25" s="45" t="s">
        <v>157</v>
      </c>
      <c r="B25" s="57"/>
      <c r="C25" s="45"/>
      <c r="D25" s="60"/>
      <c r="E25" s="60"/>
      <c r="F25" s="60"/>
      <c r="G25" s="60"/>
      <c r="H25" s="60"/>
      <c r="I25" s="60"/>
      <c r="J25" s="60"/>
      <c r="K25" s="60"/>
      <c r="L25" s="60"/>
      <c r="M25" s="60"/>
      <c r="N25" s="60"/>
    </row>
    <row r="26" spans="1:14" ht="21" customHeight="1">
      <c r="A26" s="43" t="s">
        <v>168</v>
      </c>
      <c r="D26" s="17">
        <v>0</v>
      </c>
      <c r="E26" s="17"/>
      <c r="F26" s="17">
        <v>0</v>
      </c>
      <c r="G26" s="17"/>
      <c r="H26" s="17">
        <v>0</v>
      </c>
      <c r="I26" s="17"/>
      <c r="J26" s="17">
        <v>-326641</v>
      </c>
      <c r="K26" s="17"/>
      <c r="L26" s="18">
        <v>0</v>
      </c>
      <c r="M26" s="17"/>
      <c r="N26" s="17">
        <f t="shared" ref="N26:N27" si="1">J26+H26+F26+D26+L26</f>
        <v>-326641</v>
      </c>
    </row>
    <row r="27" spans="1:14" ht="21" customHeight="1">
      <c r="A27" s="43" t="s">
        <v>159</v>
      </c>
      <c r="D27" s="17">
        <v>0</v>
      </c>
      <c r="E27" s="17"/>
      <c r="F27" s="22">
        <v>0</v>
      </c>
      <c r="G27" s="18"/>
      <c r="H27" s="22">
        <v>0</v>
      </c>
      <c r="I27" s="17"/>
      <c r="J27" s="18">
        <v>0</v>
      </c>
      <c r="K27" s="17"/>
      <c r="L27" s="17">
        <v>148170</v>
      </c>
      <c r="M27" s="17"/>
      <c r="N27" s="17">
        <f t="shared" si="1"/>
        <v>148170</v>
      </c>
    </row>
    <row r="28" spans="1:14" ht="21" customHeight="1">
      <c r="A28" s="49" t="s">
        <v>120</v>
      </c>
      <c r="B28" s="57"/>
      <c r="C28" s="45"/>
      <c r="D28" s="66">
        <f>SUM(D26:D27)</f>
        <v>0</v>
      </c>
      <c r="E28" s="67"/>
      <c r="F28" s="71">
        <f>SUM(F26:F27)</f>
        <v>0</v>
      </c>
      <c r="G28" s="67"/>
      <c r="H28" s="71">
        <f>SUM(H26:H27)</f>
        <v>0</v>
      </c>
      <c r="I28" s="67"/>
      <c r="J28" s="66">
        <f>SUM(J26:J27)</f>
        <v>-326641</v>
      </c>
      <c r="K28" s="67"/>
      <c r="L28" s="66">
        <f>SUM(L26:L27)</f>
        <v>148170</v>
      </c>
      <c r="M28" s="67"/>
      <c r="N28" s="66">
        <f>SUM(D28:M28)</f>
        <v>-178471</v>
      </c>
    </row>
    <row r="29" spans="1:14" ht="21" customHeight="1" thickBot="1">
      <c r="A29" s="49" t="s">
        <v>169</v>
      </c>
      <c r="B29" s="58"/>
      <c r="C29" s="49"/>
      <c r="D29" s="85">
        <f>SUM(D24,D28)</f>
        <v>2503255</v>
      </c>
      <c r="E29" s="67"/>
      <c r="F29" s="85">
        <f>SUM(F24,F28)</f>
        <v>207161</v>
      </c>
      <c r="G29" s="67"/>
      <c r="H29" s="85">
        <f>SUM(H24,H28)</f>
        <v>82900</v>
      </c>
      <c r="I29" s="60"/>
      <c r="J29" s="85">
        <f>SUM(J24,J28)</f>
        <v>484010</v>
      </c>
      <c r="K29" s="67"/>
      <c r="L29" s="85">
        <f>SUM(L24,L28)</f>
        <v>290986</v>
      </c>
      <c r="M29" s="67"/>
      <c r="N29" s="85">
        <f>SUM(D29:M29)</f>
        <v>3568312</v>
      </c>
    </row>
    <row r="30" spans="1:14" ht="21" customHeight="1" thickTop="1">
      <c r="A30" s="49"/>
      <c r="B30" s="58"/>
      <c r="C30" s="49"/>
      <c r="D30" s="62"/>
      <c r="E30" s="61"/>
      <c r="F30" s="62"/>
      <c r="G30" s="62"/>
      <c r="H30" s="62"/>
      <c r="I30" s="63"/>
      <c r="J30" s="62"/>
      <c r="K30" s="62"/>
      <c r="L30" s="62"/>
      <c r="M30" s="61"/>
      <c r="N30" s="308"/>
    </row>
    <row r="31" spans="1:14" ht="21" customHeight="1">
      <c r="A31" s="49"/>
      <c r="B31" s="58"/>
      <c r="C31" s="49"/>
      <c r="D31" s="62"/>
      <c r="E31" s="61"/>
      <c r="F31" s="62"/>
      <c r="G31" s="62"/>
      <c r="H31" s="62"/>
      <c r="I31" s="63"/>
      <c r="J31" s="62"/>
      <c r="K31" s="62"/>
      <c r="L31" s="62"/>
      <c r="M31" s="61"/>
      <c r="N31" s="62"/>
    </row>
    <row r="32" spans="1:14" ht="21" customHeight="1">
      <c r="A32" s="49"/>
      <c r="B32" s="58"/>
      <c r="C32" s="49"/>
      <c r="D32" s="62"/>
      <c r="E32" s="61"/>
      <c r="F32" s="62"/>
      <c r="G32" s="62"/>
      <c r="H32" s="62"/>
      <c r="I32" s="63"/>
      <c r="J32" s="62"/>
      <c r="K32" s="62"/>
      <c r="L32" s="62"/>
      <c r="M32" s="61"/>
      <c r="N32" s="62"/>
    </row>
    <row r="33" spans="1:14" ht="21" customHeight="1">
      <c r="A33" s="49"/>
      <c r="B33" s="58"/>
      <c r="C33" s="49"/>
      <c r="D33" s="62"/>
      <c r="E33" s="61"/>
      <c r="F33" s="62"/>
      <c r="G33" s="62"/>
      <c r="H33" s="62"/>
      <c r="I33" s="63"/>
      <c r="J33" s="62"/>
      <c r="K33" s="62"/>
      <c r="L33" s="62"/>
      <c r="M33" s="61"/>
      <c r="N33" s="62"/>
    </row>
    <row r="34" spans="1:14" ht="21" customHeight="1">
      <c r="A34" s="49"/>
      <c r="B34" s="58"/>
      <c r="C34" s="49"/>
      <c r="D34" s="62"/>
      <c r="E34" s="61"/>
      <c r="F34" s="62"/>
      <c r="G34" s="62"/>
      <c r="H34" s="62"/>
      <c r="I34" s="63"/>
      <c r="J34" s="62"/>
      <c r="K34" s="62"/>
      <c r="L34" s="62"/>
      <c r="M34" s="61"/>
      <c r="N34" s="62"/>
    </row>
    <row r="35" spans="1:14" ht="21" customHeight="1">
      <c r="B35" s="57"/>
      <c r="C35" s="45"/>
    </row>
    <row r="36" spans="1:14" ht="21" customHeight="1">
      <c r="B36" s="57"/>
      <c r="C36" s="45"/>
    </row>
    <row r="37" spans="1:14" ht="21" customHeight="1">
      <c r="B37" s="57"/>
      <c r="C37" s="45"/>
    </row>
    <row r="38" spans="1:14" ht="21" customHeight="1">
      <c r="A38" s="52"/>
      <c r="B38" s="57"/>
      <c r="C38" s="45"/>
    </row>
    <row r="39" spans="1:14" ht="21" customHeight="1">
      <c r="A39" s="45"/>
      <c r="B39" s="57"/>
      <c r="C39" s="45"/>
    </row>
    <row r="40" spans="1:14" ht="21" customHeight="1">
      <c r="B40" s="57"/>
      <c r="C40" s="45"/>
    </row>
  </sheetData>
  <mergeCells count="5">
    <mergeCell ref="D11:N11"/>
    <mergeCell ref="H7:J7"/>
    <mergeCell ref="A1:N1"/>
    <mergeCell ref="A2:N2"/>
    <mergeCell ref="D4:N4"/>
  </mergeCells>
  <pageMargins left="0.8" right="0.8" top="0.48" bottom="0.5" header="0.5" footer="0.5"/>
  <pageSetup paperSize="9" scale="80" firstPageNumber="11"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2"/>
  <sheetViews>
    <sheetView tabSelected="1" view="pageBreakPreview" zoomScale="115" zoomScaleNormal="115" zoomScaleSheetLayoutView="115" workbookViewId="0">
      <selection activeCell="K110" sqref="K110"/>
    </sheetView>
  </sheetViews>
  <sheetFormatPr defaultColWidth="9.375" defaultRowHeight="20.7" customHeight="1"/>
  <cols>
    <col min="1" max="1" width="82.5" style="299" customWidth="1"/>
    <col min="2" max="2" width="11" style="300" customWidth="1"/>
    <col min="3" max="3" width="17.125" style="299" customWidth="1"/>
    <col min="4" max="4" width="2.125" style="299" customWidth="1"/>
    <col min="5" max="5" width="17.125" style="299" customWidth="1"/>
    <col min="6" max="6" width="2.125" style="299" customWidth="1"/>
    <col min="7" max="7" width="17.125" style="299" customWidth="1"/>
    <col min="8" max="8" width="2.125" style="299" customWidth="1"/>
    <col min="9" max="9" width="17.125" style="299" customWidth="1"/>
    <col min="10" max="10" width="4.5" style="287" customWidth="1"/>
    <col min="11" max="11" width="18.625" style="287" bestFit="1" customWidth="1"/>
    <col min="12" max="12" width="17.375" style="287" bestFit="1" customWidth="1"/>
    <col min="13" max="13" width="16.375" style="287" bestFit="1" customWidth="1"/>
    <col min="14" max="14" width="9.375" style="287"/>
    <col min="15" max="15" width="14.125" style="287" bestFit="1" customWidth="1"/>
    <col min="16" max="16384" width="9.375" style="287"/>
  </cols>
  <sheetData>
    <row r="1" spans="1:11" s="264" customFormat="1" ht="20.7" customHeight="1">
      <c r="A1" s="262" t="s">
        <v>0</v>
      </c>
      <c r="B1" s="263"/>
      <c r="C1" s="263"/>
      <c r="D1" s="263"/>
      <c r="E1" s="263"/>
      <c r="F1" s="263"/>
      <c r="G1" s="263"/>
      <c r="H1" s="263"/>
      <c r="I1" s="263"/>
      <c r="J1" s="263"/>
    </row>
    <row r="2" spans="1:11" s="264" customFormat="1" ht="20.7" customHeight="1">
      <c r="A2" s="339" t="s">
        <v>170</v>
      </c>
      <c r="B2" s="339"/>
      <c r="C2" s="339"/>
      <c r="D2" s="339"/>
      <c r="E2" s="339"/>
      <c r="F2" s="339"/>
      <c r="G2" s="339"/>
      <c r="H2" s="339"/>
      <c r="I2" s="339"/>
    </row>
    <row r="3" spans="1:11" s="270" customFormat="1" ht="20.7" customHeight="1">
      <c r="A3" s="265"/>
      <c r="B3" s="266"/>
      <c r="C3" s="267"/>
      <c r="D3" s="268"/>
      <c r="E3" s="268"/>
      <c r="F3" s="268"/>
      <c r="G3" s="269"/>
      <c r="H3" s="268"/>
      <c r="I3" s="269"/>
    </row>
    <row r="4" spans="1:11" s="270" customFormat="1" ht="20.7" customHeight="1">
      <c r="A4" s="268"/>
      <c r="C4" s="268"/>
      <c r="D4" s="271" t="s">
        <v>2</v>
      </c>
      <c r="E4" s="268"/>
      <c r="F4" s="268"/>
      <c r="G4" s="340" t="s">
        <v>3</v>
      </c>
      <c r="H4" s="340"/>
      <c r="I4" s="340"/>
    </row>
    <row r="5" spans="1:11" s="270" customFormat="1" ht="20.7" customHeight="1">
      <c r="A5" s="268"/>
      <c r="B5" s="272"/>
      <c r="C5" s="341" t="s">
        <v>125</v>
      </c>
      <c r="D5" s="341"/>
      <c r="E5" s="341"/>
      <c r="F5" s="268"/>
      <c r="G5" s="341" t="s">
        <v>125</v>
      </c>
      <c r="H5" s="341"/>
      <c r="I5" s="341"/>
    </row>
    <row r="6" spans="1:11" s="270" customFormat="1" ht="20.7" customHeight="1">
      <c r="A6" s="268"/>
      <c r="B6" s="272"/>
      <c r="C6" s="341" t="s">
        <v>171</v>
      </c>
      <c r="D6" s="341"/>
      <c r="E6" s="341"/>
      <c r="F6" s="268"/>
      <c r="G6" s="341" t="s">
        <v>171</v>
      </c>
      <c r="H6" s="341"/>
      <c r="I6" s="341"/>
    </row>
    <row r="7" spans="1:11" s="270" customFormat="1" ht="20.7" customHeight="1">
      <c r="A7" s="268"/>
      <c r="B7" s="251" t="s">
        <v>6</v>
      </c>
      <c r="C7" s="304">
        <v>2567</v>
      </c>
      <c r="D7" s="274"/>
      <c r="E7" s="273">
        <v>2566</v>
      </c>
      <c r="F7" s="274"/>
      <c r="G7" s="273">
        <v>2567</v>
      </c>
      <c r="H7" s="274"/>
      <c r="I7" s="273">
        <v>2566</v>
      </c>
    </row>
    <row r="8" spans="1:11" s="270" customFormat="1" ht="20.7" customHeight="1">
      <c r="A8" s="268"/>
      <c r="B8" s="275"/>
      <c r="C8" s="338" t="s">
        <v>9</v>
      </c>
      <c r="D8" s="338"/>
      <c r="E8" s="338"/>
      <c r="F8" s="338"/>
      <c r="G8" s="338"/>
      <c r="H8" s="338"/>
      <c r="I8" s="338"/>
    </row>
    <row r="9" spans="1:11" s="270" customFormat="1" ht="20.7" customHeight="1">
      <c r="A9" s="276" t="s">
        <v>172</v>
      </c>
      <c r="B9" s="275"/>
      <c r="C9" s="14"/>
      <c r="D9" s="277"/>
      <c r="E9" s="14"/>
      <c r="F9" s="277"/>
      <c r="G9" s="17"/>
      <c r="H9" s="17"/>
      <c r="I9" s="17"/>
    </row>
    <row r="10" spans="1:11" s="270" customFormat="1" ht="20.7" customHeight="1">
      <c r="A10" s="278" t="s">
        <v>111</v>
      </c>
      <c r="B10" s="275"/>
      <c r="C10" s="20">
        <v>-769949</v>
      </c>
      <c r="D10" s="14"/>
      <c r="E10" s="17">
        <v>37844</v>
      </c>
      <c r="F10" s="14"/>
      <c r="G10" s="20">
        <v>-326641</v>
      </c>
      <c r="H10" s="14"/>
      <c r="I10" s="17">
        <v>15598</v>
      </c>
      <c r="K10" s="279"/>
    </row>
    <row r="11" spans="1:11" s="270" customFormat="1" ht="20.7" customHeight="1">
      <c r="A11" s="280" t="s">
        <v>229</v>
      </c>
      <c r="B11" s="275"/>
      <c r="C11" s="14"/>
      <c r="D11" s="14"/>
      <c r="E11" s="14"/>
      <c r="F11" s="14"/>
      <c r="G11" s="14"/>
      <c r="H11" s="14"/>
      <c r="I11" s="14"/>
    </row>
    <row r="12" spans="1:11" s="270" customFormat="1" ht="20.7" customHeight="1">
      <c r="A12" s="243" t="s">
        <v>110</v>
      </c>
      <c r="B12" s="275"/>
      <c r="C12" s="14">
        <v>115859</v>
      </c>
      <c r="D12" s="14"/>
      <c r="E12" s="14">
        <v>0</v>
      </c>
      <c r="F12" s="14"/>
      <c r="G12" s="14">
        <v>46203</v>
      </c>
      <c r="H12" s="14"/>
      <c r="I12" s="14">
        <v>0</v>
      </c>
    </row>
    <row r="13" spans="1:11" s="270" customFormat="1" ht="20.7" customHeight="1">
      <c r="A13" s="243" t="s">
        <v>105</v>
      </c>
      <c r="B13" s="275"/>
      <c r="C13" s="18">
        <v>515461</v>
      </c>
      <c r="D13" s="14"/>
      <c r="E13" s="20">
        <v>26851</v>
      </c>
      <c r="F13" s="14"/>
      <c r="G13" s="18">
        <v>36693</v>
      </c>
      <c r="H13" s="14"/>
      <c r="I13" s="17">
        <v>26851</v>
      </c>
      <c r="K13" s="279"/>
    </row>
    <row r="14" spans="1:11" s="270" customFormat="1" ht="20.7" customHeight="1">
      <c r="A14" s="243" t="s">
        <v>106</v>
      </c>
      <c r="B14" s="275">
        <v>6</v>
      </c>
      <c r="C14" s="18">
        <v>0</v>
      </c>
      <c r="D14" s="14"/>
      <c r="E14" s="14">
        <v>0</v>
      </c>
      <c r="F14" s="14"/>
      <c r="G14" s="18">
        <v>275792</v>
      </c>
      <c r="H14" s="14"/>
      <c r="I14" s="17">
        <v>21642</v>
      </c>
      <c r="K14" s="279"/>
    </row>
    <row r="15" spans="1:11" s="270" customFormat="1" ht="20.7" customHeight="1">
      <c r="A15" s="243" t="s">
        <v>173</v>
      </c>
      <c r="B15" s="275"/>
      <c r="C15" s="17">
        <v>220701</v>
      </c>
      <c r="D15" s="17"/>
      <c r="E15" s="17">
        <v>3444</v>
      </c>
      <c r="F15" s="17"/>
      <c r="G15" s="17">
        <v>3506</v>
      </c>
      <c r="H15" s="17"/>
      <c r="I15" s="17">
        <v>3444</v>
      </c>
      <c r="K15" s="279"/>
    </row>
    <row r="16" spans="1:11" s="270" customFormat="1" ht="20.7" customHeight="1">
      <c r="A16" s="243" t="s">
        <v>174</v>
      </c>
      <c r="B16" s="275"/>
      <c r="C16" s="17">
        <v>0</v>
      </c>
      <c r="D16" s="17"/>
      <c r="E16" s="17">
        <v>157</v>
      </c>
      <c r="F16" s="17"/>
      <c r="G16" s="20">
        <v>0</v>
      </c>
      <c r="H16" s="17"/>
      <c r="I16" s="14">
        <v>157</v>
      </c>
      <c r="K16" s="279"/>
    </row>
    <row r="17" spans="1:15" s="270" customFormat="1" ht="19.95" customHeight="1">
      <c r="A17" s="243" t="s">
        <v>62</v>
      </c>
      <c r="B17" s="275"/>
      <c r="C17" s="18">
        <v>5091</v>
      </c>
      <c r="D17" s="15"/>
      <c r="E17" s="14">
        <v>954</v>
      </c>
      <c r="F17" s="15"/>
      <c r="G17" s="18">
        <v>796</v>
      </c>
      <c r="H17" s="15"/>
      <c r="I17" s="18">
        <v>954</v>
      </c>
      <c r="K17" s="279"/>
    </row>
    <row r="18" spans="1:15" s="270" customFormat="1" ht="20.7" customHeight="1">
      <c r="A18" s="243" t="s">
        <v>102</v>
      </c>
      <c r="B18" s="281"/>
      <c r="C18" s="17">
        <v>0</v>
      </c>
      <c r="D18" s="17"/>
      <c r="E18" s="17">
        <v>7752</v>
      </c>
      <c r="F18" s="14"/>
      <c r="G18" s="20">
        <v>0</v>
      </c>
      <c r="H18" s="14"/>
      <c r="I18" s="20">
        <v>0</v>
      </c>
      <c r="K18" s="279"/>
      <c r="L18" s="279"/>
      <c r="O18" s="282"/>
    </row>
    <row r="19" spans="1:15" s="270" customFormat="1" ht="20.7" customHeight="1">
      <c r="A19" s="243" t="s">
        <v>246</v>
      </c>
      <c r="B19" s="281"/>
      <c r="C19" s="17">
        <v>81</v>
      </c>
      <c r="D19" s="17"/>
      <c r="E19" s="17">
        <v>0</v>
      </c>
      <c r="F19" s="14"/>
      <c r="G19" s="20">
        <v>81</v>
      </c>
      <c r="H19" s="14"/>
      <c r="I19" s="20">
        <v>0</v>
      </c>
      <c r="K19" s="279"/>
      <c r="L19" s="279"/>
      <c r="O19" s="282"/>
    </row>
    <row r="20" spans="1:15" s="270" customFormat="1" ht="20.7" customHeight="1">
      <c r="A20" s="243" t="s">
        <v>175</v>
      </c>
      <c r="B20" s="281"/>
      <c r="C20" s="14">
        <v>32188</v>
      </c>
      <c r="D20" s="17"/>
      <c r="E20" s="20">
        <v>1673</v>
      </c>
      <c r="F20" s="17"/>
      <c r="G20" s="20">
        <v>-1181</v>
      </c>
      <c r="H20" s="17"/>
      <c r="I20" s="20">
        <v>1673</v>
      </c>
      <c r="K20" s="279"/>
    </row>
    <row r="21" spans="1:15" s="270" customFormat="1" ht="20.7" customHeight="1">
      <c r="A21" s="243" t="s">
        <v>107</v>
      </c>
      <c r="B21" s="275">
        <v>6</v>
      </c>
      <c r="C21" s="14">
        <v>-56820</v>
      </c>
      <c r="D21" s="14"/>
      <c r="E21" s="14">
        <v>-16861</v>
      </c>
      <c r="F21" s="14"/>
      <c r="G21" s="20">
        <v>0</v>
      </c>
      <c r="H21" s="14"/>
      <c r="I21" s="20">
        <v>0</v>
      </c>
      <c r="K21" s="279"/>
    </row>
    <row r="22" spans="1:15" s="270" customFormat="1" ht="20.7" customHeight="1">
      <c r="A22" s="278" t="s">
        <v>225</v>
      </c>
      <c r="B22" s="275">
        <v>6</v>
      </c>
      <c r="C22" s="20">
        <v>0</v>
      </c>
      <c r="D22" s="14"/>
      <c r="E22" s="14">
        <v>0</v>
      </c>
      <c r="F22" s="14"/>
      <c r="G22" s="20">
        <v>-5875</v>
      </c>
      <c r="H22" s="14"/>
      <c r="I22" s="14">
        <v>0</v>
      </c>
      <c r="K22" s="279"/>
      <c r="M22" s="282"/>
    </row>
    <row r="23" spans="1:15" s="270" customFormat="1" ht="20.7" customHeight="1">
      <c r="A23" s="243" t="s">
        <v>176</v>
      </c>
      <c r="B23" s="275"/>
      <c r="C23" s="17">
        <v>13108</v>
      </c>
      <c r="D23" s="14"/>
      <c r="E23" s="20">
        <v>-21</v>
      </c>
      <c r="F23" s="14"/>
      <c r="G23" s="20">
        <v>0</v>
      </c>
      <c r="H23" s="14"/>
      <c r="I23" s="14">
        <v>-21</v>
      </c>
      <c r="K23" s="279"/>
    </row>
    <row r="24" spans="1:15" s="270" customFormat="1" ht="20.7" hidden="1" customHeight="1">
      <c r="A24" s="243" t="s">
        <v>177</v>
      </c>
      <c r="B24" s="275"/>
      <c r="C24" s="17"/>
      <c r="D24" s="14"/>
      <c r="E24" s="20"/>
      <c r="F24" s="14"/>
      <c r="G24" s="20">
        <v>0</v>
      </c>
      <c r="H24" s="14"/>
      <c r="I24" s="20"/>
      <c r="K24" s="279"/>
      <c r="M24" s="282"/>
    </row>
    <row r="25" spans="1:15" s="270" customFormat="1" ht="20.7" customHeight="1">
      <c r="A25" s="243" t="s">
        <v>230</v>
      </c>
      <c r="B25" s="275"/>
      <c r="C25" s="20">
        <v>84</v>
      </c>
      <c r="D25" s="14"/>
      <c r="E25" s="20">
        <v>-124</v>
      </c>
      <c r="F25" s="14"/>
      <c r="G25" s="17">
        <v>84</v>
      </c>
      <c r="H25" s="14"/>
      <c r="I25" s="20">
        <v>-124</v>
      </c>
      <c r="K25" s="279"/>
      <c r="M25" s="282"/>
    </row>
    <row r="26" spans="1:15" s="270" customFormat="1" ht="20.7" hidden="1" customHeight="1">
      <c r="A26" s="243" t="s">
        <v>178</v>
      </c>
      <c r="B26" s="275"/>
      <c r="C26" s="20"/>
      <c r="D26" s="14"/>
      <c r="E26" s="17"/>
      <c r="F26" s="14"/>
      <c r="G26" s="20">
        <v>0</v>
      </c>
      <c r="H26" s="14"/>
      <c r="I26" s="20"/>
      <c r="K26" s="279"/>
      <c r="M26" s="282"/>
    </row>
    <row r="27" spans="1:15" s="270" customFormat="1" ht="20.7" hidden="1" customHeight="1">
      <c r="A27" s="243" t="s">
        <v>224</v>
      </c>
      <c r="B27" s="275">
        <v>2</v>
      </c>
      <c r="C27" s="20">
        <v>0</v>
      </c>
      <c r="D27" s="14"/>
      <c r="E27" s="14">
        <v>0</v>
      </c>
      <c r="F27" s="14"/>
      <c r="G27" s="20">
        <v>0</v>
      </c>
      <c r="H27" s="14"/>
      <c r="I27" s="14">
        <v>0</v>
      </c>
      <c r="K27" s="279"/>
      <c r="M27" s="282"/>
    </row>
    <row r="28" spans="1:15" s="270" customFormat="1" ht="20.7" customHeight="1">
      <c r="A28" s="243" t="s">
        <v>179</v>
      </c>
      <c r="B28" s="275">
        <v>6</v>
      </c>
      <c r="C28" s="20">
        <v>5721</v>
      </c>
      <c r="D28" s="14"/>
      <c r="E28" s="14">
        <v>0</v>
      </c>
      <c r="F28" s="14"/>
      <c r="G28" s="14">
        <v>0</v>
      </c>
      <c r="H28" s="14"/>
      <c r="I28" s="14">
        <v>0</v>
      </c>
      <c r="K28" s="279"/>
      <c r="M28" s="282"/>
    </row>
    <row r="29" spans="1:15" s="270" customFormat="1" ht="20.7" hidden="1" customHeight="1">
      <c r="A29" s="278" t="s">
        <v>180</v>
      </c>
      <c r="B29" s="275"/>
      <c r="C29" s="20"/>
      <c r="D29" s="14"/>
      <c r="E29" s="14">
        <v>0</v>
      </c>
      <c r="F29" s="17"/>
      <c r="G29" s="20"/>
      <c r="H29" s="17"/>
      <c r="I29" s="14">
        <v>0</v>
      </c>
      <c r="K29" s="279"/>
      <c r="M29" s="282"/>
    </row>
    <row r="30" spans="1:15" s="270" customFormat="1" ht="20.7" hidden="1" customHeight="1">
      <c r="A30" s="278" t="s">
        <v>100</v>
      </c>
      <c r="B30" s="275"/>
      <c r="C30" s="20"/>
      <c r="D30" s="14"/>
      <c r="E30" s="14">
        <v>0</v>
      </c>
      <c r="F30" s="17"/>
      <c r="G30" s="17"/>
      <c r="H30" s="17"/>
      <c r="I30" s="14">
        <v>0</v>
      </c>
      <c r="K30" s="279"/>
      <c r="M30" s="282"/>
    </row>
    <row r="31" spans="1:15" s="270" customFormat="1" ht="20.7" customHeight="1">
      <c r="A31" s="243" t="s">
        <v>181</v>
      </c>
      <c r="B31" s="275"/>
      <c r="C31" s="17">
        <v>-81735</v>
      </c>
      <c r="D31" s="17"/>
      <c r="E31" s="17">
        <v>-298</v>
      </c>
      <c r="F31" s="14"/>
      <c r="G31" s="17">
        <v>-39474</v>
      </c>
      <c r="H31" s="14"/>
      <c r="I31" s="14">
        <v>-61408</v>
      </c>
      <c r="K31" s="279"/>
    </row>
    <row r="32" spans="1:15" s="270" customFormat="1" ht="20.7" customHeight="1">
      <c r="A32" s="243" t="s">
        <v>182</v>
      </c>
      <c r="B32" s="275"/>
      <c r="C32" s="17">
        <v>-41893</v>
      </c>
      <c r="D32" s="17"/>
      <c r="E32" s="17">
        <v>-29746</v>
      </c>
      <c r="F32" s="14"/>
      <c r="G32" s="17">
        <v>-30434</v>
      </c>
      <c r="H32" s="14"/>
      <c r="I32" s="14">
        <v>-29746</v>
      </c>
      <c r="K32" s="279"/>
    </row>
    <row r="33" spans="1:11" s="270" customFormat="1" ht="20.7" customHeight="1">
      <c r="A33" s="283"/>
      <c r="B33" s="275"/>
      <c r="C33" s="224">
        <v>-42103</v>
      </c>
      <c r="D33" s="14"/>
      <c r="E33" s="224">
        <v>31625</v>
      </c>
      <c r="F33" s="14"/>
      <c r="G33" s="224">
        <v>-40450</v>
      </c>
      <c r="H33" s="14"/>
      <c r="I33" s="224">
        <v>-20980</v>
      </c>
    </row>
    <row r="34" spans="1:11" s="270" customFormat="1" ht="20.7" customHeight="1">
      <c r="A34" s="280" t="s">
        <v>183</v>
      </c>
      <c r="B34" s="284"/>
      <c r="C34" s="14"/>
      <c r="D34" s="14"/>
      <c r="E34" s="14"/>
      <c r="F34" s="14"/>
      <c r="G34" s="14"/>
      <c r="H34" s="14"/>
      <c r="I34" s="14"/>
    </row>
    <row r="35" spans="1:11" s="270" customFormat="1" ht="20.7" customHeight="1">
      <c r="A35" s="278" t="s">
        <v>12</v>
      </c>
      <c r="B35" s="275"/>
      <c r="C35" s="14">
        <v>0</v>
      </c>
      <c r="D35" s="14"/>
      <c r="E35" s="17">
        <v>-145</v>
      </c>
      <c r="F35" s="14"/>
      <c r="G35" s="14">
        <v>525</v>
      </c>
      <c r="H35" s="14"/>
      <c r="I35" s="14">
        <v>-145</v>
      </c>
      <c r="K35" s="279"/>
    </row>
    <row r="36" spans="1:11" s="270" customFormat="1" ht="20.7" customHeight="1">
      <c r="A36" s="278" t="s">
        <v>13</v>
      </c>
      <c r="B36" s="275"/>
      <c r="C36" s="17">
        <v>22753</v>
      </c>
      <c r="D36" s="14"/>
      <c r="E36" s="14">
        <v>0</v>
      </c>
      <c r="F36" s="14"/>
      <c r="G36" s="103">
        <v>-25759</v>
      </c>
      <c r="H36" s="14"/>
      <c r="I36" s="14">
        <v>0</v>
      </c>
      <c r="K36" s="279"/>
    </row>
    <row r="37" spans="1:11" s="270" customFormat="1" ht="20.7" customHeight="1">
      <c r="A37" s="278" t="s">
        <v>14</v>
      </c>
      <c r="B37" s="275"/>
      <c r="C37" s="17">
        <v>37188</v>
      </c>
      <c r="D37" s="14"/>
      <c r="E37" s="14">
        <v>0</v>
      </c>
      <c r="F37" s="14"/>
      <c r="G37" s="103">
        <v>0</v>
      </c>
      <c r="H37" s="14"/>
      <c r="I37" s="14">
        <v>0</v>
      </c>
      <c r="K37" s="279"/>
    </row>
    <row r="38" spans="1:11" s="270" customFormat="1" ht="20.7" customHeight="1">
      <c r="A38" s="278" t="s">
        <v>29</v>
      </c>
      <c r="B38" s="275"/>
      <c r="C38" s="17">
        <v>1589</v>
      </c>
      <c r="D38" s="14"/>
      <c r="E38" s="14">
        <v>0</v>
      </c>
      <c r="F38" s="14"/>
      <c r="G38" s="103">
        <v>0</v>
      </c>
      <c r="H38" s="14"/>
      <c r="I38" s="14">
        <v>0</v>
      </c>
      <c r="K38" s="279"/>
    </row>
    <row r="39" spans="1:11" s="270" customFormat="1" ht="20.7" customHeight="1">
      <c r="A39" s="278" t="s">
        <v>16</v>
      </c>
      <c r="B39" s="275"/>
      <c r="C39" s="17">
        <v>-208660</v>
      </c>
      <c r="D39" s="14"/>
      <c r="E39" s="103">
        <v>-504610</v>
      </c>
      <c r="F39" s="14"/>
      <c r="G39" s="103">
        <v>-602000</v>
      </c>
      <c r="H39" s="14"/>
      <c r="I39" s="20">
        <v>-504610</v>
      </c>
      <c r="K39" s="279"/>
    </row>
    <row r="40" spans="1:11" s="270" customFormat="1" ht="20.7" customHeight="1">
      <c r="A40" s="278" t="s">
        <v>17</v>
      </c>
      <c r="B40" s="275"/>
      <c r="C40" s="17">
        <v>0</v>
      </c>
      <c r="D40" s="14"/>
      <c r="E40" s="17">
        <v>-20200</v>
      </c>
      <c r="F40" s="14"/>
      <c r="G40" s="103">
        <v>0</v>
      </c>
      <c r="H40" s="14"/>
      <c r="I40" s="14">
        <v>-20200</v>
      </c>
      <c r="K40" s="279"/>
    </row>
    <row r="41" spans="1:11" s="270" customFormat="1" ht="20.7" customHeight="1">
      <c r="A41" s="278" t="s">
        <v>18</v>
      </c>
      <c r="B41" s="275"/>
      <c r="C41" s="17">
        <v>171602</v>
      </c>
      <c r="D41" s="14"/>
      <c r="E41" s="14">
        <v>0</v>
      </c>
      <c r="F41" s="14"/>
      <c r="G41" s="103">
        <v>0</v>
      </c>
      <c r="H41" s="14"/>
      <c r="I41" s="14">
        <v>0</v>
      </c>
      <c r="K41" s="279"/>
    </row>
    <row r="42" spans="1:11" s="270" customFormat="1" ht="20.7" customHeight="1">
      <c r="A42" s="278" t="s">
        <v>260</v>
      </c>
      <c r="B42" s="275"/>
      <c r="C42" s="17">
        <v>4696</v>
      </c>
      <c r="D42" s="14"/>
      <c r="E42" s="14">
        <v>0</v>
      </c>
      <c r="F42" s="14"/>
      <c r="G42" s="103">
        <v>0</v>
      </c>
      <c r="H42" s="14"/>
      <c r="I42" s="14">
        <v>0</v>
      </c>
      <c r="K42" s="279"/>
    </row>
    <row r="43" spans="1:11" s="270" customFormat="1" ht="20.7" customHeight="1">
      <c r="A43" s="278" t="s">
        <v>19</v>
      </c>
      <c r="B43" s="275"/>
      <c r="C43" s="17">
        <v>-1166</v>
      </c>
      <c r="D43" s="14"/>
      <c r="E43" s="14">
        <v>0</v>
      </c>
      <c r="F43" s="14"/>
      <c r="G43" s="103">
        <v>0</v>
      </c>
      <c r="H43" s="14"/>
      <c r="I43" s="14">
        <v>0</v>
      </c>
      <c r="K43" s="279"/>
    </row>
    <row r="44" spans="1:11" s="270" customFormat="1" ht="20.7" customHeight="1">
      <c r="A44" s="278" t="s">
        <v>184</v>
      </c>
      <c r="B44" s="275"/>
      <c r="C44" s="17">
        <v>452000</v>
      </c>
      <c r="D44" s="14"/>
      <c r="E44" s="103">
        <v>328572</v>
      </c>
      <c r="F44" s="14"/>
      <c r="G44" s="103">
        <v>485176</v>
      </c>
      <c r="H44" s="14"/>
      <c r="I44" s="20">
        <v>322500</v>
      </c>
      <c r="K44" s="279"/>
    </row>
    <row r="45" spans="1:11" s="270" customFormat="1" ht="20.7" customHeight="1">
      <c r="A45" s="285" t="s">
        <v>185</v>
      </c>
      <c r="B45" s="275"/>
      <c r="C45" s="14">
        <v>-25805</v>
      </c>
      <c r="D45" s="14"/>
      <c r="E45" s="14">
        <v>-129</v>
      </c>
      <c r="F45" s="14"/>
      <c r="G45" s="14">
        <v>-1092</v>
      </c>
      <c r="H45" s="14"/>
      <c r="I45" s="14">
        <v>-891</v>
      </c>
      <c r="K45" s="279"/>
    </row>
    <row r="46" spans="1:11" s="270" customFormat="1" ht="20.7" customHeight="1">
      <c r="A46" s="285" t="s">
        <v>37</v>
      </c>
      <c r="B46" s="275"/>
      <c r="C46" s="20">
        <v>-140837</v>
      </c>
      <c r="D46" s="14"/>
      <c r="E46" s="103">
        <v>1</v>
      </c>
      <c r="F46" s="14"/>
      <c r="G46" s="14">
        <v>-10</v>
      </c>
      <c r="H46" s="14"/>
      <c r="I46" s="20">
        <v>1</v>
      </c>
      <c r="K46" s="279"/>
    </row>
    <row r="47" spans="1:11" s="270" customFormat="1" ht="20.7" customHeight="1">
      <c r="A47" s="285" t="s">
        <v>44</v>
      </c>
      <c r="B47" s="275"/>
      <c r="C47" s="20">
        <v>-438752</v>
      </c>
      <c r="D47" s="14"/>
      <c r="E47" s="14">
        <v>0</v>
      </c>
      <c r="F47" s="14"/>
      <c r="G47" s="103">
        <v>0</v>
      </c>
      <c r="H47" s="14"/>
      <c r="I47" s="14">
        <v>0</v>
      </c>
      <c r="K47" s="279"/>
    </row>
    <row r="48" spans="1:11" s="270" customFormat="1" ht="20.7" customHeight="1">
      <c r="A48" s="285" t="s">
        <v>52</v>
      </c>
      <c r="B48" s="275"/>
      <c r="C48" s="20">
        <v>-6568</v>
      </c>
      <c r="D48" s="14"/>
      <c r="E48" s="14">
        <v>0</v>
      </c>
      <c r="F48" s="14"/>
      <c r="G48" s="103">
        <v>0</v>
      </c>
      <c r="H48" s="14"/>
      <c r="I48" s="14">
        <v>0</v>
      </c>
      <c r="K48" s="279"/>
    </row>
    <row r="49" spans="1:12" s="270" customFormat="1" ht="20.7" customHeight="1">
      <c r="A49" s="285" t="s">
        <v>261</v>
      </c>
      <c r="B49" s="275"/>
      <c r="C49" s="20">
        <v>-97</v>
      </c>
      <c r="D49" s="14"/>
      <c r="E49" s="14">
        <v>0</v>
      </c>
      <c r="F49" s="14"/>
      <c r="G49" s="103">
        <v>0</v>
      </c>
      <c r="H49" s="14"/>
      <c r="I49" s="14">
        <v>0</v>
      </c>
      <c r="K49" s="279"/>
    </row>
    <row r="50" spans="1:12" s="270" customFormat="1" ht="20.7" customHeight="1">
      <c r="A50" s="243" t="s">
        <v>186</v>
      </c>
      <c r="B50" s="275"/>
      <c r="C50" s="20">
        <v>-7113</v>
      </c>
      <c r="D50" s="14"/>
      <c r="E50" s="14">
        <v>0</v>
      </c>
      <c r="F50" s="14"/>
      <c r="G50" s="20">
        <v>-5818</v>
      </c>
      <c r="H50" s="14"/>
      <c r="I50" s="14">
        <v>0</v>
      </c>
      <c r="K50" s="279"/>
    </row>
    <row r="51" spans="1:12" s="270" customFormat="1" ht="20.7" customHeight="1">
      <c r="A51" s="285" t="s">
        <v>55</v>
      </c>
      <c r="B51" s="275"/>
      <c r="C51" s="20">
        <v>214415</v>
      </c>
      <c r="D51" s="14"/>
      <c r="E51" s="103">
        <v>-3716</v>
      </c>
      <c r="F51" s="14"/>
      <c r="G51" s="14">
        <v>-3596</v>
      </c>
      <c r="H51" s="14"/>
      <c r="I51" s="20">
        <v>-2902</v>
      </c>
      <c r="K51" s="279"/>
    </row>
    <row r="52" spans="1:12" s="270" customFormat="1" ht="20.7" customHeight="1">
      <c r="A52" s="285" t="s">
        <v>63</v>
      </c>
      <c r="B52" s="275"/>
      <c r="C52" s="225">
        <v>25015</v>
      </c>
      <c r="D52" s="15"/>
      <c r="E52" s="225">
        <v>0</v>
      </c>
      <c r="F52" s="15"/>
      <c r="G52" s="103">
        <v>0</v>
      </c>
      <c r="H52" s="15"/>
      <c r="I52" s="225">
        <v>0</v>
      </c>
      <c r="K52" s="279"/>
      <c r="L52" s="282"/>
    </row>
    <row r="53" spans="1:12" s="270" customFormat="1" ht="20.7" customHeight="1">
      <c r="A53" s="243" t="s">
        <v>270</v>
      </c>
      <c r="B53" s="275"/>
      <c r="C53" s="224">
        <f>SUM(C33:C52)</f>
        <v>58157</v>
      </c>
      <c r="D53" s="14"/>
      <c r="E53" s="17">
        <f>SUM(E33:E52)</f>
        <v>-168602</v>
      </c>
      <c r="F53" s="14"/>
      <c r="G53" s="224">
        <f>SUM(G33:G52)</f>
        <v>-193024</v>
      </c>
      <c r="H53" s="14"/>
      <c r="I53" s="20">
        <f>SUM(I33:I52)</f>
        <v>-227227</v>
      </c>
    </row>
    <row r="54" spans="1:12" s="270" customFormat="1" ht="20.7" customHeight="1">
      <c r="A54" s="278" t="s">
        <v>187</v>
      </c>
      <c r="B54" s="275"/>
      <c r="C54" s="17">
        <v>5904</v>
      </c>
      <c r="D54" s="14"/>
      <c r="E54" s="20">
        <v>22391</v>
      </c>
      <c r="F54" s="14"/>
      <c r="G54" s="18">
        <v>9963</v>
      </c>
      <c r="H54" s="14"/>
      <c r="I54" s="20">
        <v>22383</v>
      </c>
      <c r="K54" s="279"/>
    </row>
    <row r="55" spans="1:12" s="270" customFormat="1" ht="20.7" customHeight="1">
      <c r="A55" s="278" t="s">
        <v>188</v>
      </c>
      <c r="B55" s="275"/>
      <c r="C55" s="14">
        <v>-406297</v>
      </c>
      <c r="D55" s="14"/>
      <c r="E55" s="14">
        <v>-30023</v>
      </c>
      <c r="F55" s="14"/>
      <c r="G55" s="14">
        <v>-37141</v>
      </c>
      <c r="H55" s="14"/>
      <c r="I55" s="14">
        <v>-30023</v>
      </c>
      <c r="K55" s="279"/>
    </row>
    <row r="56" spans="1:12" s="270" customFormat="1" ht="20.7" hidden="1" customHeight="1">
      <c r="A56" s="278" t="s">
        <v>189</v>
      </c>
      <c r="B56" s="275"/>
      <c r="C56" s="14">
        <v>0</v>
      </c>
      <c r="D56" s="14"/>
      <c r="E56" s="14">
        <v>0</v>
      </c>
      <c r="F56" s="14"/>
      <c r="G56" s="14">
        <v>0</v>
      </c>
      <c r="H56" s="14"/>
      <c r="I56" s="14">
        <v>0</v>
      </c>
      <c r="K56" s="279"/>
    </row>
    <row r="57" spans="1:12" s="270" customFormat="1" ht="20.7" customHeight="1">
      <c r="A57" s="278" t="s">
        <v>190</v>
      </c>
      <c r="B57" s="275"/>
      <c r="C57" s="14">
        <v>-46425</v>
      </c>
      <c r="D57" s="14"/>
      <c r="E57" s="14">
        <v>-288</v>
      </c>
      <c r="F57" s="14"/>
      <c r="G57" s="14">
        <v>-213</v>
      </c>
      <c r="H57" s="14"/>
      <c r="I57" s="14">
        <v>-288</v>
      </c>
      <c r="K57" s="279"/>
      <c r="L57" s="279"/>
    </row>
    <row r="58" spans="1:12" s="270" customFormat="1" ht="20.7" customHeight="1">
      <c r="A58" s="268" t="s">
        <v>247</v>
      </c>
      <c r="B58" s="275"/>
      <c r="C58" s="69">
        <f>SUM(C53:C57)</f>
        <v>-388661</v>
      </c>
      <c r="D58" s="65"/>
      <c r="E58" s="69">
        <f>SUM(E53:E57)</f>
        <v>-176522</v>
      </c>
      <c r="F58" s="65"/>
      <c r="G58" s="69">
        <f>SUM(G53:G57)</f>
        <v>-220415</v>
      </c>
      <c r="H58" s="65"/>
      <c r="I58" s="69">
        <f>SUM(I53:I57)</f>
        <v>-235155</v>
      </c>
    </row>
    <row r="59" spans="1:12" s="270" customFormat="1" ht="20.7" customHeight="1">
      <c r="A59" s="286"/>
      <c r="B59" s="275"/>
      <c r="C59" s="18"/>
      <c r="D59" s="17"/>
      <c r="E59" s="18"/>
      <c r="F59" s="17"/>
      <c r="G59" s="18"/>
      <c r="H59" s="17"/>
      <c r="I59" s="18"/>
    </row>
    <row r="60" spans="1:12" ht="20.7" customHeight="1">
      <c r="A60" s="262" t="s">
        <v>0</v>
      </c>
      <c r="B60" s="263"/>
      <c r="C60" s="228"/>
      <c r="D60" s="228"/>
      <c r="E60" s="228"/>
      <c r="F60" s="228"/>
      <c r="G60" s="228"/>
      <c r="H60" s="228"/>
      <c r="I60" s="228"/>
      <c r="J60" s="263"/>
    </row>
    <row r="61" spans="1:12" ht="20.7" customHeight="1">
      <c r="A61" s="339" t="s">
        <v>170</v>
      </c>
      <c r="B61" s="339"/>
      <c r="C61" s="339"/>
      <c r="D61" s="339"/>
      <c r="E61" s="339"/>
      <c r="F61" s="339"/>
      <c r="G61" s="339"/>
      <c r="H61" s="339"/>
      <c r="I61" s="339"/>
      <c r="J61" s="264"/>
    </row>
    <row r="62" spans="1:12" ht="20.7" customHeight="1">
      <c r="A62" s="288"/>
      <c r="B62" s="289"/>
      <c r="C62" s="290"/>
      <c r="D62" s="290"/>
      <c r="E62" s="290"/>
      <c r="F62" s="290"/>
      <c r="G62" s="291"/>
      <c r="H62" s="290"/>
      <c r="I62" s="291"/>
    </row>
    <row r="63" spans="1:12" s="270" customFormat="1" ht="20.7" customHeight="1">
      <c r="A63" s="268"/>
      <c r="C63" s="268"/>
      <c r="D63" s="317" t="s">
        <v>2</v>
      </c>
      <c r="E63" s="268"/>
      <c r="F63" s="268"/>
      <c r="G63" s="340" t="s">
        <v>3</v>
      </c>
      <c r="H63" s="340"/>
      <c r="I63" s="340"/>
    </row>
    <row r="64" spans="1:12" s="270" customFormat="1" ht="20.7" customHeight="1">
      <c r="A64" s="268"/>
      <c r="B64" s="318"/>
      <c r="C64" s="341" t="s">
        <v>125</v>
      </c>
      <c r="D64" s="341"/>
      <c r="E64" s="341"/>
      <c r="F64" s="268"/>
      <c r="G64" s="341" t="s">
        <v>125</v>
      </c>
      <c r="H64" s="341"/>
      <c r="I64" s="341"/>
    </row>
    <row r="65" spans="1:12" s="270" customFormat="1" ht="20.7" customHeight="1">
      <c r="A65" s="268"/>
      <c r="B65" s="318"/>
      <c r="C65" s="341" t="s">
        <v>171</v>
      </c>
      <c r="D65" s="341"/>
      <c r="E65" s="341"/>
      <c r="F65" s="268"/>
      <c r="G65" s="341" t="s">
        <v>171</v>
      </c>
      <c r="H65" s="341"/>
      <c r="I65" s="341"/>
    </row>
    <row r="66" spans="1:12" s="270" customFormat="1" ht="20.7" customHeight="1">
      <c r="A66" s="268"/>
      <c r="B66" s="318" t="s">
        <v>6</v>
      </c>
      <c r="C66" s="304">
        <v>2567</v>
      </c>
      <c r="D66" s="274"/>
      <c r="E66" s="273">
        <v>2566</v>
      </c>
      <c r="F66" s="274"/>
      <c r="G66" s="273">
        <v>2567</v>
      </c>
      <c r="H66" s="274"/>
      <c r="I66" s="273">
        <v>2566</v>
      </c>
    </row>
    <row r="67" spans="1:12" s="270" customFormat="1" ht="20.7" customHeight="1">
      <c r="B67" s="318"/>
      <c r="C67" s="338" t="s">
        <v>9</v>
      </c>
      <c r="D67" s="338"/>
      <c r="E67" s="338"/>
      <c r="F67" s="338"/>
      <c r="G67" s="338"/>
      <c r="H67" s="338"/>
      <c r="I67" s="338"/>
    </row>
    <row r="68" spans="1:12" s="270" customFormat="1" ht="20.7" customHeight="1">
      <c r="A68" s="276" t="s">
        <v>191</v>
      </c>
      <c r="B68" s="275"/>
      <c r="C68" s="20"/>
      <c r="D68" s="17"/>
      <c r="E68" s="17"/>
      <c r="F68" s="17"/>
      <c r="G68" s="17"/>
      <c r="H68" s="17"/>
      <c r="I68" s="17"/>
    </row>
    <row r="69" spans="1:12" s="270" customFormat="1" ht="20.7" customHeight="1">
      <c r="A69" s="243" t="s">
        <v>192</v>
      </c>
      <c r="B69" s="266"/>
      <c r="C69" s="20">
        <v>300307</v>
      </c>
      <c r="D69" s="14"/>
      <c r="E69" s="14">
        <v>0</v>
      </c>
      <c r="F69" s="14"/>
      <c r="G69" s="14">
        <v>0</v>
      </c>
      <c r="H69" s="14"/>
      <c r="I69" s="14">
        <v>0</v>
      </c>
      <c r="J69" s="292"/>
      <c r="K69" s="279"/>
    </row>
    <row r="70" spans="1:12" s="270" customFormat="1" ht="20.7" customHeight="1">
      <c r="A70" s="243" t="s">
        <v>193</v>
      </c>
      <c r="B70" s="266"/>
      <c r="C70" s="20">
        <v>-860083</v>
      </c>
      <c r="D70" s="14"/>
      <c r="E70" s="14">
        <v>0</v>
      </c>
      <c r="F70" s="14"/>
      <c r="G70" s="14">
        <v>0</v>
      </c>
      <c r="H70" s="14"/>
      <c r="I70" s="14">
        <v>0</v>
      </c>
      <c r="J70" s="292"/>
      <c r="K70" s="279"/>
      <c r="L70" s="293"/>
    </row>
    <row r="71" spans="1:12" s="270" customFormat="1" ht="20.7" customHeight="1">
      <c r="A71" s="294" t="s">
        <v>231</v>
      </c>
      <c r="B71" s="266"/>
      <c r="C71" s="20">
        <v>-1939</v>
      </c>
      <c r="D71" s="14"/>
      <c r="E71" s="14">
        <v>0</v>
      </c>
      <c r="F71" s="14"/>
      <c r="G71" s="14">
        <v>0</v>
      </c>
      <c r="H71" s="14"/>
      <c r="I71" s="14">
        <v>0</v>
      </c>
      <c r="J71" s="292"/>
      <c r="K71" s="279"/>
    </row>
    <row r="72" spans="1:12" s="270" customFormat="1" ht="20.7" customHeight="1">
      <c r="A72" s="319" t="s">
        <v>262</v>
      </c>
      <c r="B72" s="266"/>
      <c r="C72" s="315">
        <v>2333</v>
      </c>
      <c r="D72" s="14"/>
      <c r="E72" s="14">
        <v>0</v>
      </c>
      <c r="F72" s="14"/>
      <c r="G72" s="14">
        <v>0</v>
      </c>
      <c r="H72" s="14"/>
      <c r="I72" s="14">
        <v>0</v>
      </c>
      <c r="J72" s="292"/>
      <c r="K72" s="279"/>
    </row>
    <row r="73" spans="1:12" s="270" customFormat="1" ht="20.7" customHeight="1">
      <c r="A73" s="294" t="s">
        <v>226</v>
      </c>
      <c r="B73" s="266"/>
      <c r="C73" s="20">
        <v>0</v>
      </c>
      <c r="D73" s="14"/>
      <c r="E73" s="14">
        <v>0</v>
      </c>
      <c r="F73" s="14"/>
      <c r="G73" s="14">
        <v>270291</v>
      </c>
      <c r="H73" s="14"/>
      <c r="I73" s="14">
        <v>0</v>
      </c>
      <c r="J73" s="292"/>
      <c r="K73" s="279"/>
    </row>
    <row r="74" spans="1:12" s="270" customFormat="1" ht="20.7" customHeight="1">
      <c r="A74" s="243" t="s">
        <v>194</v>
      </c>
      <c r="B74" s="275"/>
      <c r="C74" s="14">
        <v>0</v>
      </c>
      <c r="D74" s="14"/>
      <c r="E74" s="103">
        <v>-242033</v>
      </c>
      <c r="F74" s="14"/>
      <c r="G74" s="14">
        <v>0</v>
      </c>
      <c r="H74" s="14"/>
      <c r="I74" s="20">
        <v>-242033</v>
      </c>
      <c r="J74" s="292"/>
      <c r="K74" s="279"/>
    </row>
    <row r="75" spans="1:12" s="270" customFormat="1" ht="20.7" customHeight="1">
      <c r="A75" s="243" t="s">
        <v>195</v>
      </c>
      <c r="B75" s="266"/>
      <c r="C75" s="20">
        <v>-401917</v>
      </c>
      <c r="D75" s="14"/>
      <c r="E75" s="14">
        <v>0</v>
      </c>
      <c r="F75" s="14"/>
      <c r="G75" s="14">
        <v>0</v>
      </c>
      <c r="H75" s="14"/>
      <c r="I75" s="14">
        <v>0</v>
      </c>
      <c r="J75" s="292"/>
      <c r="K75" s="279"/>
    </row>
    <row r="76" spans="1:12" s="270" customFormat="1" ht="20.7" customHeight="1">
      <c r="A76" s="243" t="s">
        <v>196</v>
      </c>
      <c r="B76" s="266"/>
      <c r="C76" s="14">
        <v>996</v>
      </c>
      <c r="D76" s="14"/>
      <c r="E76" s="14">
        <v>21</v>
      </c>
      <c r="F76" s="14"/>
      <c r="G76" s="14">
        <v>0</v>
      </c>
      <c r="H76" s="14"/>
      <c r="I76" s="14">
        <v>21</v>
      </c>
      <c r="J76" s="292"/>
      <c r="K76" s="279"/>
    </row>
    <row r="77" spans="1:12" s="270" customFormat="1" ht="20.7" customHeight="1">
      <c r="A77" s="243" t="s">
        <v>197</v>
      </c>
      <c r="B77" s="266"/>
      <c r="C77" s="14">
        <v>-34300</v>
      </c>
      <c r="D77" s="14"/>
      <c r="E77" s="14">
        <v>-1576</v>
      </c>
      <c r="F77" s="14"/>
      <c r="G77" s="14">
        <v>-2213</v>
      </c>
      <c r="H77" s="14"/>
      <c r="I77" s="14">
        <v>-1576</v>
      </c>
      <c r="J77" s="292"/>
      <c r="K77" s="279"/>
    </row>
    <row r="78" spans="1:12" s="270" customFormat="1" ht="20.7" customHeight="1">
      <c r="A78" s="295" t="s">
        <v>198</v>
      </c>
      <c r="B78" s="296"/>
      <c r="C78" s="22">
        <v>81735</v>
      </c>
      <c r="D78" s="14"/>
      <c r="E78" s="14">
        <v>61494</v>
      </c>
      <c r="F78" s="14"/>
      <c r="G78" s="22">
        <v>39474</v>
      </c>
      <c r="H78" s="14"/>
      <c r="I78" s="14">
        <v>61408</v>
      </c>
      <c r="J78" s="292"/>
      <c r="K78" s="279"/>
    </row>
    <row r="79" spans="1:12" s="270" customFormat="1" ht="20.7" customHeight="1">
      <c r="A79" s="268" t="s">
        <v>271</v>
      </c>
      <c r="B79" s="266"/>
      <c r="C79" s="66">
        <f>SUM(C69:C78)</f>
        <v>-912868</v>
      </c>
      <c r="D79" s="65"/>
      <c r="E79" s="66">
        <f>SUM(E69:E78)</f>
        <v>-182094</v>
      </c>
      <c r="F79" s="65"/>
      <c r="G79" s="66">
        <f>SUM(G69:G78)</f>
        <v>307552</v>
      </c>
      <c r="H79" s="65"/>
      <c r="I79" s="66">
        <f>SUM(I69:I78)</f>
        <v>-182180</v>
      </c>
      <c r="J79" s="292"/>
    </row>
    <row r="80" spans="1:12" s="270" customFormat="1" ht="20.7" customHeight="1">
      <c r="A80" s="268"/>
      <c r="B80" s="296"/>
      <c r="C80" s="14"/>
      <c r="D80" s="14"/>
      <c r="E80" s="14"/>
      <c r="F80" s="14"/>
      <c r="G80" s="14"/>
      <c r="H80" s="14"/>
      <c r="I80" s="14"/>
      <c r="J80" s="292"/>
    </row>
    <row r="81" spans="1:13" s="270" customFormat="1" ht="20.7" customHeight="1">
      <c r="A81" s="276" t="s">
        <v>199</v>
      </c>
      <c r="B81" s="275"/>
      <c r="C81" s="14"/>
      <c r="D81" s="14"/>
      <c r="E81" s="14"/>
      <c r="F81" s="14"/>
      <c r="G81" s="14"/>
      <c r="H81" s="14"/>
      <c r="I81" s="14"/>
      <c r="J81" s="292"/>
    </row>
    <row r="82" spans="1:13" s="270" customFormat="1" ht="20.7" customHeight="1">
      <c r="A82" s="278" t="s">
        <v>200</v>
      </c>
      <c r="B82" s="275"/>
      <c r="C82" s="14">
        <v>0</v>
      </c>
      <c r="D82" s="14"/>
      <c r="E82" s="103">
        <v>0</v>
      </c>
      <c r="F82" s="14"/>
      <c r="G82" s="103">
        <v>0</v>
      </c>
      <c r="H82" s="14"/>
      <c r="I82" s="103">
        <v>0</v>
      </c>
      <c r="J82" s="292"/>
      <c r="K82" s="279"/>
    </row>
    <row r="83" spans="1:13" s="270" customFormat="1" ht="20.7" customHeight="1">
      <c r="A83" s="243" t="s">
        <v>201</v>
      </c>
      <c r="B83" s="275"/>
      <c r="C83" s="20">
        <v>6429</v>
      </c>
      <c r="D83" s="14"/>
      <c r="E83" s="103">
        <v>0</v>
      </c>
      <c r="F83" s="14"/>
      <c r="G83" s="103">
        <v>0</v>
      </c>
      <c r="H83" s="14"/>
      <c r="I83" s="103">
        <v>0</v>
      </c>
      <c r="J83" s="292"/>
      <c r="K83" s="279"/>
    </row>
    <row r="84" spans="1:13" s="270" customFormat="1" ht="20.7" customHeight="1">
      <c r="A84" s="243" t="s">
        <v>203</v>
      </c>
      <c r="B84" s="275"/>
      <c r="C84" s="14">
        <v>843008</v>
      </c>
      <c r="D84" s="14"/>
      <c r="E84" s="103">
        <v>350043</v>
      </c>
      <c r="F84" s="14"/>
      <c r="G84" s="103">
        <v>36893</v>
      </c>
      <c r="H84" s="14"/>
      <c r="I84" s="20">
        <v>350043</v>
      </c>
      <c r="J84" s="292"/>
      <c r="K84" s="279"/>
    </row>
    <row r="85" spans="1:13" s="270" customFormat="1" ht="20.7" customHeight="1">
      <c r="A85" s="243" t="s">
        <v>202</v>
      </c>
      <c r="B85" s="275"/>
      <c r="C85" s="14">
        <v>-573893</v>
      </c>
      <c r="D85" s="14"/>
      <c r="E85" s="103">
        <v>-23375</v>
      </c>
      <c r="F85" s="14"/>
      <c r="G85" s="20">
        <v>-328895</v>
      </c>
      <c r="H85" s="14"/>
      <c r="I85" s="20">
        <v>-23375</v>
      </c>
      <c r="J85" s="292"/>
      <c r="K85" s="279"/>
    </row>
    <row r="86" spans="1:13" s="270" customFormat="1" ht="20.7" customHeight="1">
      <c r="A86" s="243" t="s">
        <v>206</v>
      </c>
      <c r="B86" s="275"/>
      <c r="C86" s="103">
        <v>0</v>
      </c>
      <c r="D86" s="14"/>
      <c r="E86" s="103">
        <v>0</v>
      </c>
      <c r="F86" s="14"/>
      <c r="G86" s="20">
        <v>0</v>
      </c>
      <c r="H86" s="14"/>
      <c r="I86" s="103">
        <v>0</v>
      </c>
      <c r="J86" s="292"/>
      <c r="K86" s="279"/>
    </row>
    <row r="87" spans="1:13" s="270" customFormat="1" ht="20.7" customHeight="1">
      <c r="A87" s="243" t="s">
        <v>207</v>
      </c>
      <c r="B87" s="275"/>
      <c r="C87" s="103">
        <v>50000</v>
      </c>
      <c r="D87" s="14"/>
      <c r="E87" s="103">
        <v>0</v>
      </c>
      <c r="F87" s="14"/>
      <c r="G87" s="20">
        <v>0</v>
      </c>
      <c r="H87" s="14"/>
      <c r="I87" s="14">
        <v>55158</v>
      </c>
      <c r="J87" s="292"/>
      <c r="K87" s="279"/>
    </row>
    <row r="88" spans="1:13" s="270" customFormat="1" ht="20.7" customHeight="1">
      <c r="A88" s="278" t="s">
        <v>205</v>
      </c>
      <c r="B88" s="275"/>
      <c r="C88" s="103">
        <v>0</v>
      </c>
      <c r="D88" s="14"/>
      <c r="E88" s="103">
        <v>0</v>
      </c>
      <c r="F88" s="14"/>
      <c r="G88" s="20">
        <v>-12595</v>
      </c>
      <c r="H88" s="14"/>
      <c r="I88" s="103">
        <v>0</v>
      </c>
      <c r="J88" s="292"/>
      <c r="K88" s="279"/>
    </row>
    <row r="89" spans="1:13" s="270" customFormat="1" ht="20.7" customHeight="1">
      <c r="A89" s="319" t="s">
        <v>263</v>
      </c>
      <c r="B89" s="275"/>
      <c r="C89" s="316">
        <v>788099</v>
      </c>
      <c r="D89" s="14"/>
      <c r="E89" s="14">
        <v>0</v>
      </c>
      <c r="F89" s="14"/>
      <c r="G89" s="14">
        <v>0</v>
      </c>
      <c r="H89" s="14"/>
      <c r="I89" s="14">
        <v>0</v>
      </c>
      <c r="J89" s="292"/>
      <c r="K89" s="279"/>
    </row>
    <row r="90" spans="1:13" s="270" customFormat="1" ht="20.7" customHeight="1">
      <c r="A90" s="319" t="s">
        <v>264</v>
      </c>
      <c r="B90" s="275"/>
      <c r="C90" s="316">
        <v>-403151</v>
      </c>
      <c r="D90" s="14"/>
      <c r="E90" s="14">
        <v>0</v>
      </c>
      <c r="F90" s="14"/>
      <c r="G90" s="14">
        <v>0</v>
      </c>
      <c r="H90" s="14"/>
      <c r="I90" s="14">
        <v>0</v>
      </c>
      <c r="J90" s="292"/>
      <c r="K90" s="279"/>
    </row>
    <row r="91" spans="1:13" s="270" customFormat="1" ht="20.7" customHeight="1">
      <c r="A91" s="278" t="s">
        <v>208</v>
      </c>
      <c r="B91" s="275"/>
      <c r="C91" s="20">
        <v>899200</v>
      </c>
      <c r="D91" s="14"/>
      <c r="E91" s="103">
        <v>0</v>
      </c>
      <c r="F91" s="14"/>
      <c r="G91" s="103">
        <v>0</v>
      </c>
      <c r="H91" s="14"/>
      <c r="I91" s="103">
        <v>0</v>
      </c>
      <c r="K91" s="279"/>
      <c r="L91" s="17"/>
      <c r="M91" s="293"/>
    </row>
    <row r="92" spans="1:13" s="270" customFormat="1" ht="20.7" customHeight="1">
      <c r="A92" s="243" t="s">
        <v>204</v>
      </c>
      <c r="B92" s="275"/>
      <c r="C92" s="14">
        <v>1320000</v>
      </c>
      <c r="D92" s="14"/>
      <c r="E92" s="20">
        <v>405000</v>
      </c>
      <c r="F92" s="14"/>
      <c r="G92" s="20">
        <v>670000</v>
      </c>
      <c r="H92" s="14"/>
      <c r="I92" s="20">
        <v>405000</v>
      </c>
      <c r="J92" s="292"/>
      <c r="K92" s="279"/>
    </row>
    <row r="93" spans="1:13" s="270" customFormat="1" ht="20.7" customHeight="1">
      <c r="A93" s="243" t="s">
        <v>240</v>
      </c>
      <c r="B93" s="275"/>
      <c r="C93" s="103">
        <v>-1130000</v>
      </c>
      <c r="D93" s="14"/>
      <c r="E93" s="103">
        <v>0</v>
      </c>
      <c r="F93" s="14"/>
      <c r="G93" s="103">
        <v>-450000</v>
      </c>
      <c r="H93" s="14"/>
      <c r="I93" s="103">
        <v>0</v>
      </c>
      <c r="J93" s="292"/>
      <c r="K93" s="279"/>
    </row>
    <row r="94" spans="1:13" s="270" customFormat="1" ht="20.7" customHeight="1">
      <c r="A94" s="278" t="s">
        <v>209</v>
      </c>
      <c r="B94" s="296"/>
      <c r="C94" s="14">
        <v>-636400</v>
      </c>
      <c r="D94" s="14"/>
      <c r="E94" s="14">
        <v>-300000</v>
      </c>
      <c r="F94" s="14"/>
      <c r="G94" s="103">
        <v>0</v>
      </c>
      <c r="H94" s="14"/>
      <c r="I94" s="14">
        <v>-300000</v>
      </c>
      <c r="J94" s="292"/>
      <c r="K94" s="279"/>
      <c r="L94" s="293"/>
    </row>
    <row r="95" spans="1:13" s="270" customFormat="1" ht="20.7" customHeight="1">
      <c r="A95" s="278" t="s">
        <v>210</v>
      </c>
      <c r="B95" s="296"/>
      <c r="C95" s="14">
        <v>-36937</v>
      </c>
      <c r="D95" s="14"/>
      <c r="E95" s="14">
        <v>-1665</v>
      </c>
      <c r="F95" s="14"/>
      <c r="G95" s="103">
        <v>-1898</v>
      </c>
      <c r="H95" s="14"/>
      <c r="I95" s="14">
        <v>-1665</v>
      </c>
      <c r="J95" s="292"/>
      <c r="K95" s="279"/>
      <c r="L95" s="293"/>
    </row>
    <row r="96" spans="1:13" s="270" customFormat="1" ht="20.7" customHeight="1">
      <c r="A96" s="243" t="s">
        <v>211</v>
      </c>
      <c r="B96" s="296">
        <v>12</v>
      </c>
      <c r="C96" s="14">
        <v>0</v>
      </c>
      <c r="D96" s="14"/>
      <c r="E96" s="14">
        <v>-69170</v>
      </c>
      <c r="F96" s="14"/>
      <c r="G96" s="14">
        <v>0</v>
      </c>
      <c r="H96" s="14"/>
      <c r="I96" s="14">
        <v>-69170</v>
      </c>
      <c r="J96" s="292"/>
      <c r="K96" s="279"/>
      <c r="L96" s="279"/>
    </row>
    <row r="97" spans="1:12" s="270" customFormat="1" ht="20.7" customHeight="1">
      <c r="A97" s="268" t="s">
        <v>272</v>
      </c>
      <c r="B97" s="275"/>
      <c r="C97" s="66">
        <f>SUM(C82:C96)</f>
        <v>1126355</v>
      </c>
      <c r="D97" s="65"/>
      <c r="E97" s="66">
        <f>SUM(E82:E96)</f>
        <v>360833</v>
      </c>
      <c r="F97" s="65"/>
      <c r="G97" s="66">
        <f>SUM(G82:G96)</f>
        <v>-86495</v>
      </c>
      <c r="H97" s="65"/>
      <c r="I97" s="66">
        <f>SUM(I82:I96)</f>
        <v>415991</v>
      </c>
      <c r="J97" s="292"/>
    </row>
    <row r="98" spans="1:12" s="270" customFormat="1" ht="20.7" customHeight="1">
      <c r="A98" s="286"/>
      <c r="B98" s="275"/>
      <c r="C98" s="18"/>
      <c r="D98" s="14"/>
      <c r="E98" s="18"/>
      <c r="F98" s="14"/>
      <c r="G98" s="18"/>
      <c r="H98" s="14"/>
      <c r="I98" s="18"/>
      <c r="J98" s="292"/>
    </row>
    <row r="99" spans="1:12" s="270" customFormat="1" ht="20.7" customHeight="1">
      <c r="A99" s="278" t="s">
        <v>273</v>
      </c>
      <c r="B99" s="275"/>
      <c r="C99" s="229"/>
      <c r="D99" s="229"/>
      <c r="E99" s="18"/>
      <c r="F99" s="229"/>
      <c r="G99" s="229"/>
      <c r="H99" s="229"/>
      <c r="I99" s="229"/>
      <c r="J99" s="292"/>
    </row>
    <row r="100" spans="1:12" s="270" customFormat="1" ht="20.7" customHeight="1">
      <c r="A100" s="283" t="s">
        <v>212</v>
      </c>
      <c r="B100" s="275"/>
      <c r="C100" s="103">
        <v>-175174</v>
      </c>
      <c r="D100" s="14"/>
      <c r="E100" s="103">
        <v>2217</v>
      </c>
      <c r="F100" s="14"/>
      <c r="G100" s="103">
        <v>642</v>
      </c>
      <c r="H100" s="14"/>
      <c r="I100" s="103">
        <v>-1344</v>
      </c>
      <c r="J100" s="292"/>
    </row>
    <row r="101" spans="1:12" s="270" customFormat="1" ht="20.7" customHeight="1">
      <c r="A101" s="278" t="s">
        <v>114</v>
      </c>
      <c r="B101" s="275"/>
      <c r="C101" s="17">
        <v>24342</v>
      </c>
      <c r="D101" s="14"/>
      <c r="E101" s="22">
        <v>8751</v>
      </c>
      <c r="F101" s="14"/>
      <c r="G101" s="20">
        <v>0</v>
      </c>
      <c r="H101" s="14"/>
      <c r="I101" s="20">
        <v>0</v>
      </c>
      <c r="J101" s="292"/>
      <c r="K101" s="279"/>
    </row>
    <row r="102" spans="1:12" s="270" customFormat="1" ht="20.7" customHeight="1">
      <c r="A102" s="268" t="s">
        <v>273</v>
      </c>
      <c r="B102" s="296"/>
      <c r="C102" s="92">
        <f>SUM(C100:C101)</f>
        <v>-150832</v>
      </c>
      <c r="D102" s="65"/>
      <c r="E102" s="92">
        <f>SUM(E100:E101)</f>
        <v>10968</v>
      </c>
      <c r="F102" s="65"/>
      <c r="G102" s="92">
        <f>SUM(G100:G101)</f>
        <v>642</v>
      </c>
      <c r="H102" s="65"/>
      <c r="I102" s="92">
        <f>SUM(I100:I101)</f>
        <v>-1344</v>
      </c>
      <c r="J102" s="292"/>
    </row>
    <row r="103" spans="1:12" s="270" customFormat="1" ht="20.7" customHeight="1">
      <c r="A103" s="278" t="s">
        <v>213</v>
      </c>
      <c r="B103" s="296"/>
      <c r="C103" s="14">
        <f>'BS_Conso 3-5'!F10</f>
        <v>261202</v>
      </c>
      <c r="D103" s="14"/>
      <c r="E103" s="17">
        <v>13072</v>
      </c>
      <c r="F103" s="14"/>
      <c r="G103" s="14">
        <v>6115</v>
      </c>
      <c r="H103" s="14"/>
      <c r="I103" s="22">
        <v>9545</v>
      </c>
      <c r="J103" s="292"/>
      <c r="K103" s="279"/>
    </row>
    <row r="104" spans="1:12" s="270" customFormat="1" ht="20.7" customHeight="1" thickBot="1">
      <c r="A104" s="268" t="s">
        <v>214</v>
      </c>
      <c r="B104" s="275"/>
      <c r="C104" s="93">
        <f>SUM(C102:C103)</f>
        <v>110370</v>
      </c>
      <c r="D104" s="65"/>
      <c r="E104" s="93">
        <f>SUM(E102:E103)</f>
        <v>24040</v>
      </c>
      <c r="F104" s="65"/>
      <c r="G104" s="93">
        <f>SUM(G102:G103)</f>
        <v>6757</v>
      </c>
      <c r="H104" s="65"/>
      <c r="I104" s="93">
        <f>SUM(I102:I103)</f>
        <v>8201</v>
      </c>
      <c r="J104" s="292"/>
      <c r="L104" s="279"/>
    </row>
    <row r="105" spans="1:12" s="270" customFormat="1" ht="20.7" customHeight="1" thickTop="1">
      <c r="A105" s="268"/>
      <c r="B105" s="275"/>
      <c r="C105" s="14"/>
      <c r="D105" s="14"/>
      <c r="E105" s="14"/>
      <c r="F105" s="14"/>
      <c r="G105" s="14"/>
      <c r="H105" s="14"/>
      <c r="I105" s="14"/>
      <c r="J105" s="292"/>
    </row>
    <row r="106" spans="1:12" s="270" customFormat="1" ht="20.7" customHeight="1">
      <c r="A106" s="276" t="s">
        <v>215</v>
      </c>
      <c r="B106" s="275"/>
      <c r="C106" s="14"/>
      <c r="D106" s="14"/>
      <c r="E106" s="14"/>
      <c r="F106" s="14"/>
      <c r="G106" s="14"/>
      <c r="H106" s="14"/>
      <c r="I106" s="14"/>
      <c r="J106" s="292"/>
    </row>
    <row r="107" spans="1:12" s="270" customFormat="1" ht="20.7" customHeight="1">
      <c r="A107" s="295" t="s">
        <v>233</v>
      </c>
      <c r="B107" s="275">
        <v>6</v>
      </c>
      <c r="C107" s="20">
        <v>0</v>
      </c>
      <c r="D107" s="14"/>
      <c r="E107" s="14">
        <v>0</v>
      </c>
      <c r="F107" s="14"/>
      <c r="G107" s="20">
        <v>275792</v>
      </c>
      <c r="H107" s="14"/>
      <c r="I107" s="14">
        <v>0</v>
      </c>
      <c r="J107" s="292"/>
    </row>
    <row r="108" spans="1:12" s="270" customFormat="1" ht="20.7" customHeight="1">
      <c r="A108" s="278" t="s">
        <v>234</v>
      </c>
      <c r="B108" s="297"/>
      <c r="C108" s="20">
        <v>0</v>
      </c>
      <c r="D108" s="14"/>
      <c r="E108" s="14">
        <v>0</v>
      </c>
      <c r="F108" s="14"/>
      <c r="G108" s="20">
        <v>781236</v>
      </c>
      <c r="H108" s="14"/>
      <c r="I108" s="14">
        <v>0</v>
      </c>
      <c r="J108" s="292"/>
    </row>
    <row r="109" spans="1:12" s="270" customFormat="1" ht="20.7" customHeight="1">
      <c r="A109" s="278" t="s">
        <v>235</v>
      </c>
      <c r="B109" s="275"/>
      <c r="C109" s="20">
        <v>0</v>
      </c>
      <c r="D109" s="14"/>
      <c r="E109" s="14">
        <v>0</v>
      </c>
      <c r="F109" s="14"/>
      <c r="G109" s="20">
        <v>430000</v>
      </c>
      <c r="H109" s="14"/>
      <c r="I109" s="14">
        <v>0</v>
      </c>
      <c r="J109" s="292"/>
    </row>
    <row r="110" spans="1:12" s="270" customFormat="1" ht="20.7" customHeight="1">
      <c r="A110" s="278" t="s">
        <v>16</v>
      </c>
      <c r="B110" s="275"/>
      <c r="C110" s="20">
        <v>0</v>
      </c>
      <c r="D110" s="14"/>
      <c r="E110" s="14">
        <v>0</v>
      </c>
      <c r="F110" s="14"/>
      <c r="G110" s="20">
        <v>665154</v>
      </c>
      <c r="H110" s="14"/>
      <c r="I110" s="14">
        <v>0</v>
      </c>
      <c r="J110" s="292"/>
    </row>
    <row r="111" spans="1:12" s="270" customFormat="1" ht="20.7" customHeight="1">
      <c r="A111" s="278" t="s">
        <v>268</v>
      </c>
      <c r="B111" s="275"/>
      <c r="C111" s="20">
        <v>30509</v>
      </c>
      <c r="D111" s="14"/>
      <c r="E111" s="14">
        <v>0</v>
      </c>
      <c r="F111" s="14"/>
      <c r="G111" s="20">
        <v>0</v>
      </c>
      <c r="H111" s="14"/>
      <c r="I111" s="14">
        <v>0</v>
      </c>
      <c r="J111" s="292"/>
    </row>
    <row r="112" spans="1:12" s="270" customFormat="1" ht="20.7" customHeight="1">
      <c r="A112" s="278" t="s">
        <v>265</v>
      </c>
      <c r="C112" s="20">
        <v>4582</v>
      </c>
      <c r="D112" s="14"/>
      <c r="E112" s="14">
        <v>0</v>
      </c>
      <c r="F112" s="14"/>
      <c r="G112" s="20">
        <v>0</v>
      </c>
      <c r="H112" s="14"/>
      <c r="I112" s="14">
        <v>0</v>
      </c>
    </row>
    <row r="113" spans="1:9" ht="20.7" customHeight="1">
      <c r="A113" s="320" t="s">
        <v>266</v>
      </c>
      <c r="B113" s="287"/>
      <c r="C113" s="20">
        <v>44393</v>
      </c>
      <c r="D113" s="14"/>
      <c r="E113" s="14">
        <v>0</v>
      </c>
      <c r="F113" s="14"/>
      <c r="G113" s="20">
        <v>0</v>
      </c>
      <c r="H113" s="14"/>
      <c r="I113" s="14">
        <v>0</v>
      </c>
    </row>
    <row r="114" spans="1:9" ht="20.7" customHeight="1">
      <c r="A114" s="320" t="s">
        <v>267</v>
      </c>
      <c r="C114" s="20">
        <v>51768</v>
      </c>
      <c r="D114" s="14"/>
      <c r="E114" s="14">
        <v>0</v>
      </c>
      <c r="F114" s="14"/>
      <c r="G114" s="20">
        <v>0</v>
      </c>
      <c r="H114" s="14"/>
      <c r="I114" s="14">
        <v>0</v>
      </c>
    </row>
    <row r="115" spans="1:9" ht="20.7" customHeight="1">
      <c r="C115" s="301"/>
    </row>
    <row r="118" spans="1:9" ht="20.7" customHeight="1">
      <c r="A118" s="302"/>
    </row>
    <row r="119" spans="1:9" ht="20.7" customHeight="1">
      <c r="A119" s="287"/>
    </row>
    <row r="120" spans="1:9" ht="20.7" customHeight="1">
      <c r="A120" s="287"/>
    </row>
    <row r="121" spans="1:9" ht="20.7" customHeight="1">
      <c r="A121" s="287"/>
    </row>
    <row r="122" spans="1:9" ht="20.7" customHeight="1">
      <c r="A122" s="287"/>
      <c r="C122" s="321">
        <f>C104-'BS_Conso 3-5'!D10</f>
        <v>0</v>
      </c>
      <c r="D122" s="287"/>
      <c r="E122" s="298"/>
      <c r="F122" s="287"/>
      <c r="G122" s="298">
        <f>G104-'BS_Conso 3-5'!H10</f>
        <v>0</v>
      </c>
    </row>
  </sheetData>
  <mergeCells count="14">
    <mergeCell ref="A2:I2"/>
    <mergeCell ref="G4:I4"/>
    <mergeCell ref="C5:E5"/>
    <mergeCell ref="G5:I5"/>
    <mergeCell ref="C6:E6"/>
    <mergeCell ref="G6:I6"/>
    <mergeCell ref="C67:I67"/>
    <mergeCell ref="C8:I8"/>
    <mergeCell ref="A61:I61"/>
    <mergeCell ref="G63:I63"/>
    <mergeCell ref="C64:E64"/>
    <mergeCell ref="G64:I64"/>
    <mergeCell ref="C65:E65"/>
    <mergeCell ref="G65:I65"/>
  </mergeCells>
  <pageMargins left="0.8" right="0.8" top="0.48" bottom="0.4" header="0.5" footer="0.5"/>
  <pageSetup paperSize="9" scale="60" firstPageNumber="12"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H8" sqref="H8"/>
    </sheetView>
  </sheetViews>
  <sheetFormatPr defaultRowHeight="19.8"/>
  <cols>
    <col min="1" max="1" width="1.375" customWidth="1"/>
    <col min="2" max="2" width="75.125" customWidth="1"/>
    <col min="3" max="3" width="1.625" customWidth="1"/>
    <col min="4" max="4" width="6.5" customWidth="1"/>
    <col min="5" max="6" width="18.625" customWidth="1"/>
  </cols>
  <sheetData>
    <row r="1" spans="2:6" ht="20.399999999999999">
      <c r="B1" s="2" t="s">
        <v>216</v>
      </c>
      <c r="C1" s="2"/>
      <c r="D1" s="6"/>
      <c r="E1" s="6"/>
      <c r="F1" s="6"/>
    </row>
    <row r="2" spans="2:6" ht="20.399999999999999">
      <c r="B2" s="2" t="s">
        <v>217</v>
      </c>
      <c r="C2" s="2"/>
      <c r="D2" s="6"/>
      <c r="E2" s="6"/>
      <c r="F2" s="6"/>
    </row>
    <row r="3" spans="2:6">
      <c r="B3" s="3"/>
      <c r="C3" s="3"/>
      <c r="D3" s="7"/>
      <c r="E3" s="7"/>
      <c r="F3" s="7"/>
    </row>
    <row r="4" spans="2:6" ht="59.4">
      <c r="B4" s="3" t="s">
        <v>218</v>
      </c>
      <c r="C4" s="3"/>
      <c r="D4" s="7"/>
      <c r="E4" s="7"/>
      <c r="F4" s="7"/>
    </row>
    <row r="5" spans="2:6">
      <c r="B5" s="3"/>
      <c r="C5" s="3"/>
      <c r="D5" s="7"/>
      <c r="E5" s="7"/>
      <c r="F5" s="7"/>
    </row>
    <row r="6" spans="2:6" ht="20.399999999999999">
      <c r="B6" s="2" t="s">
        <v>219</v>
      </c>
      <c r="C6" s="2"/>
      <c r="D6" s="6"/>
      <c r="E6" s="6" t="s">
        <v>220</v>
      </c>
      <c r="F6" s="6" t="s">
        <v>221</v>
      </c>
    </row>
    <row r="7" spans="2:6" ht="20.399999999999999" thickBot="1">
      <c r="B7" s="3"/>
      <c r="C7" s="3"/>
      <c r="D7" s="7"/>
      <c r="E7" s="7"/>
      <c r="F7" s="7"/>
    </row>
    <row r="8" spans="2:6" ht="40.200000000000003" thickBot="1">
      <c r="B8" s="4" t="s">
        <v>222</v>
      </c>
      <c r="C8" s="5"/>
      <c r="D8" s="8"/>
      <c r="E8" s="8">
        <v>1</v>
      </c>
      <c r="F8" s="9" t="s">
        <v>223</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Props1.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2.xml><?xml version="1.0" encoding="utf-8"?>
<ds:datastoreItem xmlns:ds="http://schemas.openxmlformats.org/officeDocument/2006/customXml" ds:itemID="{AEE3D9CC-3864-4354-8916-C621FFA70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85BC2-0ED6-4913-B3CC-978E4F28F160}">
  <ds:schemaRefs>
    <ds:schemaRef ds:uri="4243d5be-521d-4052-81ca-f0f31ea6f2da"/>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f6ba49b0-bcda-4796-8236-5b5cc1493ace"/>
    <ds:schemaRef ds:uri="05716746-add9-412a-97a9-1b5167d151a3"/>
    <ds:schemaRef ds:uri="http://schemas.microsoft.com/office/infopath/2007/PartnerControls"/>
    <ds:schemaRef ds:uri="http://purl.org/dc/dcmitype/"/>
    <ds:schemaRef ds:uri="http://purl.org/dc/terms/"/>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BS_Conso 3-5</vt:lpstr>
      <vt:lpstr>PL_3M 6-7</vt:lpstr>
      <vt:lpstr>PL_6M 8-9</vt:lpstr>
      <vt:lpstr>SOCE_Conso 10</vt:lpstr>
      <vt:lpstr>SOCE_Separate 11</vt:lpstr>
      <vt:lpstr>CF 12-13</vt:lpstr>
      <vt:lpstr>Compatibility Report</vt:lpstr>
      <vt:lpstr>'BS_Conso 3-5'!Print_Area</vt:lpstr>
      <vt:lpstr>'CF 12-13'!Print_Area</vt:lpstr>
      <vt:lpstr>'PL_3M 6-7'!Print_Area</vt:lpstr>
      <vt:lpstr>'PL_6M 8-9'!Print_Area</vt:lpstr>
      <vt:lpstr>'SOCE_Conso 10'!Print_Area</vt:lpstr>
      <vt:lpstr>'SOCE_Separate 11'!Print_Area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2024-08-14T09:32:46Z</cp:lastPrinted>
  <dcterms:created xsi:type="dcterms:W3CDTF">2009-05-01T04:26:10Z</dcterms:created>
  <dcterms:modified xsi:type="dcterms:W3CDTF">2024-08-14T11:11:06Z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