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patsamon.c.FNSPLC\Desktop\FS_Q3.2025\งบ ไทย q3.2025\"/>
    </mc:Choice>
  </mc:AlternateContent>
  <bookViews>
    <workbookView xWindow="28695" yWindow="0" windowWidth="14610" windowHeight="15585" tabRatio="805" activeTab="4"/>
  </bookViews>
  <sheets>
    <sheet name="BS_Conso 4-6 " sheetId="27" r:id="rId1"/>
    <sheet name="PL_3M 7-8" sheetId="7" r:id="rId2"/>
    <sheet name="PL_9M 9-10" sheetId="29" r:id="rId3"/>
    <sheet name="SOCE_Conso 11" sheetId="26" r:id="rId4"/>
    <sheet name="SOCE_Separate 12" sheetId="15" r:id="rId5"/>
    <sheet name="CF 13-15" sheetId="23" r:id="rId6"/>
    <sheet name="DS_INTERNAL_SETTINGS_STORAGE" sheetId="30" state="veryHidden" r:id="rId7"/>
    <sheet name="DS_INTERNAL_DOCGROUP_STORAGE" sheetId="31" state="veryHidden" r:id="rId8"/>
    <sheet name="DS_INTERNAL_DOCUMENT_STORAGE" sheetId="32" state="veryHidden" r:id="rId9"/>
    <sheet name="DS_INTERNAL_SNIP_STORAGE" sheetId="33" state="veryHidden" r:id="rId10"/>
  </sheets>
  <definedNames>
    <definedName name="AS2DocOpenMode" hidden="1">"AS2DocumentEdit"</definedName>
    <definedName name="_xlnm.Print_Area" localSheetId="0">'BS_Conso 4-6 '!$A$1:$J$85</definedName>
    <definedName name="_xlnm.Print_Area" localSheetId="5">'CF 13-15'!$A$1:$I$139</definedName>
    <definedName name="_xlnm.Print_Area" localSheetId="1">'PL_3M 7-8'!$A$1:$J$80</definedName>
    <definedName name="_xlnm.Print_Area" localSheetId="2">'PL_9M 9-10'!$A$1:$J$81</definedName>
    <definedName name="_xlnm.Print_Area" localSheetId="3">'SOCE_Conso 11'!$A$1:$W$37</definedName>
    <definedName name="_xlnm.Print_Area" localSheetId="4">'SOCE_Separate 12'!$A$1:$O$28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7" l="1"/>
  <c r="H28" i="7"/>
  <c r="F28" i="7"/>
  <c r="I110" i="23"/>
  <c r="G110" i="23"/>
  <c r="E110" i="23"/>
  <c r="C110" i="23"/>
  <c r="J18" i="27" l="1"/>
  <c r="H18" i="27"/>
  <c r="F18" i="27"/>
  <c r="D18" i="27"/>
  <c r="G116" i="23" l="1"/>
  <c r="Q33" i="26" l="1"/>
  <c r="O33" i="26"/>
  <c r="K33" i="26"/>
  <c r="U23" i="26"/>
  <c r="U22" i="26"/>
  <c r="D28" i="7" l="1"/>
  <c r="J63" i="29"/>
  <c r="H63" i="29"/>
  <c r="F63" i="29"/>
  <c r="D63" i="29"/>
  <c r="J57" i="29"/>
  <c r="H57" i="29"/>
  <c r="F57" i="29"/>
  <c r="D57" i="29"/>
  <c r="J29" i="29"/>
  <c r="H29" i="29"/>
  <c r="F29" i="29"/>
  <c r="D29" i="29"/>
  <c r="J19" i="29"/>
  <c r="H19" i="29"/>
  <c r="F19" i="29"/>
  <c r="D19" i="29"/>
  <c r="D64" i="29" l="1"/>
  <c r="D31" i="29"/>
  <c r="D35" i="29" s="1"/>
  <c r="D37" i="29" s="1"/>
  <c r="D41" i="29" s="1"/>
  <c r="C10" i="23" s="1"/>
  <c r="H31" i="29"/>
  <c r="H35" i="29" s="1"/>
  <c r="H37" i="29" s="1"/>
  <c r="H41" i="29" s="1"/>
  <c r="F31" i="29"/>
  <c r="F35" i="29" s="1"/>
  <c r="F37" i="29" s="1"/>
  <c r="F41" i="29" s="1"/>
  <c r="F64" i="29"/>
  <c r="J64" i="29"/>
  <c r="M16" i="15" s="1"/>
  <c r="H64" i="29"/>
  <c r="M25" i="15" s="1"/>
  <c r="J31" i="29"/>
  <c r="J35" i="29" s="1"/>
  <c r="J37" i="29" s="1"/>
  <c r="J41" i="29" s="1"/>
  <c r="E10" i="23" l="1"/>
  <c r="F66" i="29"/>
  <c r="F76" i="29" s="1"/>
  <c r="F74" i="29" s="1"/>
  <c r="D71" i="29"/>
  <c r="D69" i="29" s="1"/>
  <c r="I32" i="26" s="1"/>
  <c r="D66" i="29"/>
  <c r="D76" i="29" s="1"/>
  <c r="D74" i="29" s="1"/>
  <c r="D80" i="29"/>
  <c r="H66" i="29"/>
  <c r="H76" i="29" s="1"/>
  <c r="H74" i="29" s="1"/>
  <c r="H79" i="29"/>
  <c r="H71" i="29"/>
  <c r="H69" i="29" s="1"/>
  <c r="G10" i="23"/>
  <c r="K24" i="15"/>
  <c r="F71" i="29"/>
  <c r="F69" i="29" s="1"/>
  <c r="J71" i="29"/>
  <c r="J69" i="29" s="1"/>
  <c r="I10" i="23"/>
  <c r="F80" i="29"/>
  <c r="J66" i="29"/>
  <c r="J76" i="29" s="1"/>
  <c r="J74" i="29" s="1"/>
  <c r="D79" i="29" l="1"/>
  <c r="J79" i="29"/>
  <c r="K15" i="15"/>
  <c r="F79" i="29"/>
  <c r="I22" i="26"/>
  <c r="J83" i="27"/>
  <c r="F83" i="27"/>
  <c r="J59" i="27"/>
  <c r="J61" i="27" s="1"/>
  <c r="H59" i="27"/>
  <c r="F59" i="27"/>
  <c r="D59" i="27"/>
  <c r="J54" i="27"/>
  <c r="H54" i="27"/>
  <c r="F54" i="27"/>
  <c r="D54" i="27"/>
  <c r="J27" i="27"/>
  <c r="H27" i="27"/>
  <c r="F27" i="27"/>
  <c r="D27" i="27"/>
  <c r="H29" i="27" l="1"/>
  <c r="J85" i="27"/>
  <c r="D29" i="27"/>
  <c r="F61" i="27"/>
  <c r="F85" i="27" s="1"/>
  <c r="D61" i="27"/>
  <c r="F29" i="27"/>
  <c r="H61" i="27"/>
  <c r="J29" i="27"/>
  <c r="G101" i="23"/>
  <c r="G100" i="23"/>
  <c r="C101" i="23"/>
  <c r="C100" i="23"/>
  <c r="O18" i="15"/>
  <c r="U34" i="26"/>
  <c r="U36" i="26" s="1"/>
  <c r="S32" i="26"/>
  <c r="S35" i="26"/>
  <c r="W35" i="26" s="1"/>
  <c r="S33" i="26"/>
  <c r="W33" i="26" s="1"/>
  <c r="S29" i="26"/>
  <c r="W29" i="26" s="1"/>
  <c r="Q34" i="26"/>
  <c r="Q36" i="26" s="1"/>
  <c r="O34" i="26"/>
  <c r="O36" i="26" s="1"/>
  <c r="M34" i="26"/>
  <c r="M36" i="26" s="1"/>
  <c r="K34" i="26"/>
  <c r="K36" i="26" s="1"/>
  <c r="D82" i="27" s="1"/>
  <c r="G34" i="26"/>
  <c r="G36" i="26" s="1"/>
  <c r="D80" i="27" s="1"/>
  <c r="E34" i="26"/>
  <c r="E36" i="26" s="1"/>
  <c r="D77" i="27" s="1"/>
  <c r="C34" i="26"/>
  <c r="C36" i="26" s="1"/>
  <c r="D76" i="27" s="1"/>
  <c r="U24" i="26"/>
  <c r="I24" i="26"/>
  <c r="S25" i="26"/>
  <c r="W25" i="26" s="1"/>
  <c r="O24" i="26"/>
  <c r="O26" i="26" s="1"/>
  <c r="M24" i="26"/>
  <c r="K24" i="26"/>
  <c r="G24" i="26"/>
  <c r="E24" i="26"/>
  <c r="C24" i="26"/>
  <c r="S23" i="26"/>
  <c r="U18" i="26"/>
  <c r="U19" i="26" s="1"/>
  <c r="Q18" i="26"/>
  <c r="Q19" i="26" s="1"/>
  <c r="O18" i="26"/>
  <c r="O19" i="26" s="1"/>
  <c r="M18" i="26"/>
  <c r="M19" i="26" s="1"/>
  <c r="K18" i="26"/>
  <c r="K19" i="26" s="1"/>
  <c r="I18" i="26"/>
  <c r="I19" i="26" s="1"/>
  <c r="G18" i="26"/>
  <c r="G19" i="26" s="1"/>
  <c r="E18" i="26"/>
  <c r="E19" i="26" s="1"/>
  <c r="C18" i="26"/>
  <c r="C19" i="26" s="1"/>
  <c r="C26" i="26" s="1"/>
  <c r="S17" i="26"/>
  <c r="W17" i="26" s="1"/>
  <c r="G26" i="26" l="1"/>
  <c r="K26" i="26"/>
  <c r="M26" i="26"/>
  <c r="E26" i="26"/>
  <c r="I34" i="26"/>
  <c r="I36" i="26" s="1"/>
  <c r="D81" i="27" s="1"/>
  <c r="D83" i="27" s="1"/>
  <c r="D85" i="27" s="1"/>
  <c r="U26" i="26"/>
  <c r="W32" i="26"/>
  <c r="W23" i="26"/>
  <c r="S19" i="26"/>
  <c r="W19" i="26" s="1"/>
  <c r="I26" i="26"/>
  <c r="S22" i="26"/>
  <c r="W22" i="26" s="1"/>
  <c r="S18" i="26"/>
  <c r="W18" i="26" s="1"/>
  <c r="Q24" i="26"/>
  <c r="Q26" i="26" s="1"/>
  <c r="S24" i="26" l="1"/>
  <c r="W24" i="26" s="1"/>
  <c r="W26" i="26" s="1"/>
  <c r="S34" i="26"/>
  <c r="W34" i="26" s="1"/>
  <c r="W36" i="26" s="1"/>
  <c r="S26" i="26" l="1"/>
  <c r="S36" i="26"/>
  <c r="H48" i="7"/>
  <c r="D48" i="7"/>
  <c r="I80" i="23" l="1"/>
  <c r="G80" i="23"/>
  <c r="E80" i="23"/>
  <c r="C80" i="23"/>
  <c r="E32" i="23" l="1"/>
  <c r="E61" i="23" s="1"/>
  <c r="E65" i="23" l="1"/>
  <c r="E113" i="23" s="1"/>
  <c r="E115" i="23" s="1"/>
  <c r="F56" i="7"/>
  <c r="D56" i="7"/>
  <c r="F18" i="7" l="1"/>
  <c r="J56" i="7" l="1"/>
  <c r="H56" i="7"/>
  <c r="F30" i="7"/>
  <c r="D62" i="7"/>
  <c r="G32" i="23" l="1"/>
  <c r="G61" i="23" s="1"/>
  <c r="G65" i="23" l="1"/>
  <c r="G113" i="23" s="1"/>
  <c r="C32" i="23"/>
  <c r="C61" i="23" s="1"/>
  <c r="C65" i="23" l="1"/>
  <c r="C113" i="23" s="1"/>
  <c r="C115" i="23" s="1"/>
  <c r="G115" i="23"/>
  <c r="I26" i="15"/>
  <c r="I27" i="15" s="1"/>
  <c r="H80" i="27" s="1"/>
  <c r="G26" i="15"/>
  <c r="G27" i="15" s="1"/>
  <c r="H77" i="27" s="1"/>
  <c r="E26" i="15"/>
  <c r="E27" i="15" s="1"/>
  <c r="H76" i="27" s="1"/>
  <c r="O22" i="15"/>
  <c r="O16" i="15"/>
  <c r="O15" i="15"/>
  <c r="O13" i="15"/>
  <c r="I32" i="23" l="1"/>
  <c r="I61" i="23" s="1"/>
  <c r="I65" i="23" l="1"/>
  <c r="I113" i="23" s="1"/>
  <c r="I115" i="23" s="1"/>
  <c r="I117" i="23" s="1"/>
  <c r="D18" i="7" l="1"/>
  <c r="J62" i="7" l="1"/>
  <c r="J63" i="7" s="1"/>
  <c r="F62" i="7"/>
  <c r="F63" i="7" s="1"/>
  <c r="H62" i="7"/>
  <c r="H63" i="7" s="1"/>
  <c r="M26" i="15" l="1"/>
  <c r="M27" i="15" s="1"/>
  <c r="H82" i="27" s="1"/>
  <c r="O25" i="15"/>
  <c r="D63" i="7" l="1"/>
  <c r="H18" i="7"/>
  <c r="H30" i="7" s="1"/>
  <c r="H34" i="7" s="1"/>
  <c r="D30" i="7"/>
  <c r="D34" i="7" s="1"/>
  <c r="H36" i="7" l="1"/>
  <c r="D36" i="7"/>
  <c r="D65" i="7" s="1"/>
  <c r="D75" i="7" s="1"/>
  <c r="H40" i="7" l="1"/>
  <c r="H70" i="7" s="1"/>
  <c r="H65" i="7"/>
  <c r="H75" i="7" s="1"/>
  <c r="D40" i="7"/>
  <c r="D70" i="7" l="1"/>
  <c r="K26" i="15"/>
  <c r="O24" i="15"/>
  <c r="G117" i="23" l="1"/>
  <c r="C117" i="23"/>
  <c r="K27" i="15"/>
  <c r="H81" i="27" s="1"/>
  <c r="H83" i="27" s="1"/>
  <c r="H85" i="27" s="1"/>
  <c r="O26" i="15"/>
  <c r="O27" i="15" s="1"/>
  <c r="J18" i="7" l="1"/>
  <c r="J30" i="7" l="1"/>
  <c r="J34" i="7" s="1"/>
  <c r="F34" i="7"/>
  <c r="F36" i="7" l="1"/>
  <c r="F40" i="7" l="1"/>
  <c r="J36" i="7"/>
  <c r="F70" i="7" l="1"/>
  <c r="J65" i="7"/>
  <c r="J75" i="7" s="1"/>
  <c r="F65" i="7"/>
  <c r="F75" i="7" s="1"/>
  <c r="J40" i="7"/>
  <c r="J70" i="7" s="1"/>
  <c r="E117" i="23" l="1"/>
  <c r="I17" i="15" l="1"/>
  <c r="I19" i="15" s="1"/>
  <c r="M17" i="15"/>
  <c r="M19" i="15" s="1"/>
  <c r="G17" i="15"/>
  <c r="G19" i="15" s="1"/>
  <c r="E17" i="15"/>
  <c r="E19" i="15" s="1"/>
  <c r="K17" i="15" l="1"/>
  <c r="K19" i="15" s="1"/>
  <c r="O17" i="15" l="1"/>
  <c r="O19" i="15" s="1"/>
</calcChain>
</file>

<file path=xl/sharedStrings.xml><?xml version="1.0" encoding="utf-8"?>
<sst xmlns="http://schemas.openxmlformats.org/spreadsheetml/2006/main" count="512" uniqueCount="287">
  <si>
    <t>บริษัท เอฟเอ็นเอส โฮลดิ้งส์ จำกัด (มหาชน) และบริษัทย่อย</t>
  </si>
  <si>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</si>
  <si>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</si>
  <si>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</si>
  <si>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</si>
  <si>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</si>
  <si>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(ไม่ได้ตรวจสอบ)</t>
  </si>
  <si>
    <t>(พันบาท)</t>
  </si>
  <si>
    <t>สินทรัพย์หมุนเวียน</t>
  </si>
  <si>
    <t xml:space="preserve">เงินสดและรายการเทียบเท่าเงินสด </t>
  </si>
  <si>
    <t xml:space="preserve">รายได้ค่าบริการค้างรับจากกิจการที่เกี่ยวข้องกัน </t>
  </si>
  <si>
    <t>ลูกหนี้การค้าและลูกหนี้หมุนเวียนอื่น</t>
  </si>
  <si>
    <t>เงินให้กู้ยืมระยะสั้นแก่กิจการอื่น</t>
  </si>
  <si>
    <t>อสังหาริมทรัพย์พัฒนาเพื่อขาย</t>
  </si>
  <si>
    <t>สินค้าคงเหลือ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</si>
  <si>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</si>
  <si>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</si>
  <si>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</si>
  <si>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เงินลงทุนในบริษัทย่อย</t>
  </si>
  <si>
    <t>ลูกหนี้ตามสัญญาเช่า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</si>
  <si>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</si>
  <si>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</si>
  <si>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</si>
  <si>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 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</si>
  <si>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</si>
  <si>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</si>
  <si>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</si>
  <si>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</si>
  <si>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ส่วนของหุ้นกู้ระยะยาวที่ถึงกำหนดชำระภายในหนึ่งปี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</si>
  <si>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</si>
  <si>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</si>
  <si>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</si>
  <si>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</si>
  <si>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ประมาณการหนี้สินไม่หมุนเวียนสำหรับผลประโยชน์พนักงาน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</si>
  <si>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</si>
  <si>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</si>
  <si>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</si>
  <si>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</si>
  <si>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</si>
  <si>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</si>
  <si>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(หุ้นสามัญจำนวน 691,710,880 หุ้น มูลค่า 5 บาทต่อหุ้น)</t>
  </si>
  <si>
    <t>ทุนที่ออกและชำระแล้ว</t>
  </si>
  <si>
    <t>ส่วนเกินมูลค่าหุ้นสามัญ</t>
  </si>
  <si>
    <t xml:space="preserve">จัดสรรแล้ว </t>
  </si>
  <si>
    <t>ทุนสำรองตามกฎหมาย</t>
  </si>
  <si>
    <t>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</si>
  <si>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</si>
  <si>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</si>
  <si>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</si>
  <si>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(ไม่ได้ตรวจสอบ)</t>
  </si>
  <si>
    <t>สำหรับงวดสามเดือนสิ้นสุด</t>
  </si>
  <si>
    <t>รายได้</t>
  </si>
  <si>
    <t>รายได้จากการให้บริการด้านสุขภาพ</t>
  </si>
  <si>
    <t xml:space="preserve">รายได้อื่น </t>
  </si>
  <si>
    <t>รวมรายได้</t>
  </si>
  <si>
    <t>ค่าใช้จ่าย</t>
  </si>
  <si>
    <t>ต้นทุนการให้บริการด้านสุขภาพ</t>
  </si>
  <si>
    <t>ต้นทุนในการจัดจำหน่าย</t>
  </si>
  <si>
    <t>ค่าใช้จ่ายในการบริการและบริหาร</t>
  </si>
  <si>
    <t>รวมค่าใช้จ่าย</t>
  </si>
  <si>
    <t>ต้นทุนทางการเงิน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</si>
  <si>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</si>
  <si>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</si>
  <si>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</si>
  <si>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รวมรายการที่อาจถูกจัดประเภทใหม่ไว้ในกำไรหรือขาดทุนในภายหลัง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</si>
  <si>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</si>
  <si>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</si>
  <si>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กำไรขาดทุนเบ็ดเสร็จรวมสำหรับงวด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</si>
  <si>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</si>
  <si>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</si>
  <si>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การแบ่งปันกำไรขาดทุนเบ็ดเสร็จรวม</t>
  </si>
  <si>
    <t>กำไรสะสม</t>
  </si>
  <si>
    <t>รวม</t>
  </si>
  <si>
    <t>ส่วนของ</t>
  </si>
  <si>
    <t>ส่วนได้เสีย</t>
  </si>
  <si>
    <t>ส่วนเกิน</t>
  </si>
  <si>
    <t>ของบริษัทร่วม</t>
  </si>
  <si>
    <t>ที่ไม่มี</t>
  </si>
  <si>
    <t>ทุนที่ออกและ</t>
  </si>
  <si>
    <t>มูลค่า</t>
  </si>
  <si>
    <t>ทุนสำรอง</t>
  </si>
  <si>
    <t>การลงทุน</t>
  </si>
  <si>
    <t>อำนาจ</t>
  </si>
  <si>
    <t>ชำระแล้ว</t>
  </si>
  <si>
    <t>หุ้นสามัญ</t>
  </si>
  <si>
    <t>ตามกฎหมาย</t>
  </si>
  <si>
    <t>ในบริษัทร่วม</t>
  </si>
  <si>
    <t>งบการเงิน</t>
  </si>
  <si>
    <t>ที่ใช้วิธีส่วนได้เสีย</t>
  </si>
  <si>
    <t>บริษัทใหญ่</t>
  </si>
  <si>
    <t>ควบคุม</t>
  </si>
  <si>
    <t>รายการกับผู้ถือหุ้นที่บันทึกโดยตรงเข้าส่วนของผู้ถือหุ้น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</si>
  <si>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</si>
  <si>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</si>
  <si>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 xml:space="preserve">    กำไรขาดทุนเบ็ดเสร็จอื่น</t>
  </si>
  <si>
    <t xml:space="preserve">    การเปลี่ยนแปลงในส่วนได้เสียในบริษัทย่อย </t>
  </si>
  <si>
    <t xml:space="preserve">    รวมการเปลี่ยนแปลงในส่วนได้เสียในบริษัทย่อย</t>
  </si>
  <si>
    <t>งบกระแสเงินสด (ไม่ได้ตรวจสอบ)</t>
  </si>
  <si>
    <t>กระแสเงินสดจากกิจกรรมดำเนินงาน</t>
  </si>
  <si>
    <r>
      <t>ค่าเสื่อมราคา</t>
    </r>
    <r>
      <rPr>
        <sz val="15"/>
        <rFont val="AngsanaUPC"/>
        <family val="1"/>
      </rPr>
      <t>และค่าตัดจำหน่าย</t>
    </r>
  </si>
  <si>
    <t>รายได้เงินปันผล</t>
  </si>
  <si>
    <t>รายได้ดอกเบี้ย</t>
  </si>
  <si>
    <t>การเปลี่ยนแปลงในสินทรัพย์และหนี้สินดำเนินงาน</t>
  </si>
  <si>
    <t>ดอกเบี้ยรับ</t>
  </si>
  <si>
    <t>ดอกเบี้ยจ่าย</t>
  </si>
  <si>
    <t>ภาษีเงินได้จ่ายออก</t>
  </si>
  <si>
    <t xml:space="preserve">กระแสเงินสดจากกิจกรรมลงทุน </t>
  </si>
  <si>
    <t>เงินสดจ่ายเพื่อซื้ออสังหาริมทรัพย์เพื่อการลงทุน</t>
  </si>
  <si>
    <t>เงินสดจ่ายเพื่อซื้ออุปกรณ์และสินทรัพย์ไม่มีตัวตน</t>
  </si>
  <si>
    <t>เงินปันผลรับ</t>
  </si>
  <si>
    <t xml:space="preserve">กระแสเงินสดจากกิจกรรมจัดหาเงิน </t>
  </si>
  <si>
    <t>เงินสดจ่ายเพื่อชำระเงินกู้ยืมระยะยาวจากสถาบันการเงิน</t>
  </si>
  <si>
    <t>เงินสดรับจากเงินกู้ยืมระยะยาวจากสถาบันการเงิน</t>
  </si>
  <si>
    <t>เงินสดจ่ายเพื่อชำระหุ้นกู้ระยะยาว</t>
  </si>
  <si>
    <t>เงินสดจ่ายชำระหนี้สินตามสัญญาเช่า</t>
  </si>
  <si>
    <t>ก่อนผลกระทบของอัตราแลกเปลี่ยน</t>
  </si>
  <si>
    <t>เงินสดและรายการเทียบเท่าเงินสด ณ วันที่ 1 มกราคม</t>
  </si>
  <si>
    <t>รายการที่ไม่ใช่เงินสด</t>
  </si>
  <si>
    <t>(หุ้นสามัญจำนวน 500,651,065 หุ้น มูลค่า 5 บาทต่อหุ้น)</t>
  </si>
  <si>
    <t>เงินมัดจำและเงินรับล่วงหน้าจากลูกค้า</t>
  </si>
  <si>
    <t>เงินสดรับจากเงินกู้ยืมระยะสั้นจากสถาบันการเงิน</t>
  </si>
  <si>
    <t xml:space="preserve">งบฐานะการเงิน  </t>
  </si>
  <si>
    <t>งบการเปลี่ยนแปลงส่วนของผู้ถือหุ้น (ไม่ได้ตรวจสอบ)</t>
  </si>
  <si>
    <t>สินทรัพย์ที่เกิดจากสัญญา - หมุนเวียน</t>
  </si>
  <si>
    <t>เงินกู้ยืมระยะสั้นจากบุคคลและกิจการอื่น</t>
  </si>
  <si>
    <t xml:space="preserve">    ขาดทุนสำหรับงวด</t>
  </si>
  <si>
    <t>ยอดคงเหลือ ณ วันที่ 1 มกราคม 2567</t>
  </si>
  <si>
    <t>(ขาดทุน) กำไรสำหรับงวด</t>
  </si>
  <si>
    <t xml:space="preserve">เงินให้กู้ยืมระยะสั้นแก่กิจการที่เกี่ยวข้องกัน </t>
  </si>
  <si>
    <t>ค่าใช้จ่ายภาษีเงินได้</t>
  </si>
  <si>
    <t>เบ็ดเสร็จอื่น</t>
  </si>
  <si>
    <t>ส่วนแบ่งกำไรขาดทุน</t>
  </si>
  <si>
    <t>ขาดทุนจากการตัดจำหน่ายสินทรัพย์สิทธิการใช้</t>
  </si>
  <si>
    <t>กระแสเงินสดสุทธิได้มาจาก (ใช้ไปใน) การดำเนินงาน</t>
  </si>
  <si>
    <t xml:space="preserve">กระแสเงินสดสุทธิได้มาจาก (ใช้ไปใน) กิจกรรมดำเนินงาน </t>
  </si>
  <si>
    <t>(ขาดทุน) กำไรก่อนภาษีเงินได้</t>
  </si>
  <si>
    <r>
      <t xml:space="preserve">(ขาดทุน) กำไรต่อหุ้นขั้นพื้นฐาน </t>
    </r>
    <r>
      <rPr>
        <b/>
        <i/>
        <sz val="15"/>
        <color theme="1"/>
        <rFont val="Angsana New"/>
        <family val="1"/>
      </rPr>
      <t>(บาท)</t>
    </r>
  </si>
  <si>
    <t>เงินสดรับจากหุ้นกู้ระยะยาว</t>
  </si>
  <si>
    <t>ค่าใช้จ่ายอื่น</t>
  </si>
  <si>
    <t xml:space="preserve">    การได้มาซึ่งส่วนได้เสียที่ไม่มีอำนาจควบคุมโดยอำนาจ</t>
  </si>
  <si>
    <t>เจ้าหนี้จากการซื้ออสังหาริมทรัพย์เพื่อการลงทุน</t>
  </si>
  <si>
    <t>เงินสดรับจากเงินกู้ยืมระยะสั้นจากบุคคลและกิจการอื่น</t>
  </si>
  <si>
    <t>เงินทดรองจ่ายแก่กิจการที่เกี่ยวข้องกัน</t>
  </si>
  <si>
    <t>สินทรัพย์ไม่หมุนเวียนที่ถือไว้เพื่อขาย</t>
  </si>
  <si>
    <t>เงินลงทุนในบริษัทร่วม</t>
  </si>
  <si>
    <t>สินทรัพย์ไม่มีตัวตน</t>
  </si>
  <si>
    <t>เงินทดรองจ่ายจากบุคคลและกิจการที่เกี่ยวข้องกัน</t>
  </si>
  <si>
    <t>ประมาณการหนี้สินหมุนเวียนสำหรับผลประโยชน์พนักงาน</t>
  </si>
  <si>
    <t>การดำเนินงานต่อเนื่อง</t>
  </si>
  <si>
    <t>รายได้จากการลงทุน</t>
  </si>
  <si>
    <t>รายได้จากกิจการที่เกี่ยวข้องกัน</t>
  </si>
  <si>
    <t>กำไรสุทธิจากเงินลงทุน</t>
  </si>
  <si>
    <t>(ขาดทุน) กำไรสำหรับงวดจากการดำเนินงานต่อเนื่อง</t>
  </si>
  <si>
    <t>การดำเนินงานที่ยกเลิก</t>
  </si>
  <si>
    <t xml:space="preserve">    การดำเนินงานต่อเนื่อง</t>
  </si>
  <si>
    <t xml:space="preserve">    การดำเนินงานที่ยกเลิก</t>
  </si>
  <si>
    <t>ยอดคงเหลือ ณ วันที่ 1 มกราคม 2568</t>
  </si>
  <si>
    <t>สำรอง</t>
  </si>
  <si>
    <t>การเปลี่ยนแปลง</t>
  </si>
  <si>
    <t>ในมูลค่า</t>
  </si>
  <si>
    <t>ยุติธรรม</t>
  </si>
  <si>
    <t>การแปลงค่า</t>
  </si>
  <si>
    <t>องค์ประกอบอื่น</t>
  </si>
  <si>
    <t>ของส่วนของ</t>
  </si>
  <si>
    <t>ในมูลค่ายุติธรรม</t>
  </si>
  <si>
    <t xml:space="preserve">กำไร (ขาดทุน) สะสม </t>
  </si>
  <si>
    <t>(ขาดทุนสะสม) ยังไม่ได้จัดสรร</t>
  </si>
  <si>
    <t>(ปรับปรุงใหม่)</t>
  </si>
  <si>
    <t>4, 10</t>
  </si>
  <si>
    <t>โอนไปกำไรสะสม</t>
  </si>
  <si>
    <t>เงินสดรับจากเงินกู้ยืมระยะสั้นจากกิจการที่เกี่ยวข้องกัน</t>
  </si>
  <si>
    <t>กระแสเงินสดสุทธิ (ใช้ไปใน) ได้มาจากกิจกรรมจัดหาเงิน</t>
  </si>
  <si>
    <t>กำไรขาดทุนเบ็ดเสร็จอื่นสำหรับงวด</t>
  </si>
  <si>
    <t>2, 7</t>
  </si>
  <si>
    <t>ส่วนแบ่งกำไรขาดทุนเบ็ดเสร็จอื่นของบริษัทร่วมที่ใช้วิธีส่วนได้เสีย</t>
  </si>
  <si>
    <t>ค่าใช้จ่ายภาษีเงินได้จากการดำเนินงานที่ยกเลิก</t>
  </si>
  <si>
    <t>สินทรัพย์สิทธิการใช้และอุปกรณ์</t>
  </si>
  <si>
    <t>โอนอสังหาริมทรัพย์เพื่อการลงทุนไปเป็นอาคารและอุปกรณ์</t>
  </si>
  <si>
    <t>เจ้าหนี้จากการซื้ออุปกรณ์และสินทรัพย์ไม่มีตัวตน</t>
  </si>
  <si>
    <t>กำไรขาดทุนเบ็ดเสร็จอื่นสำหรับงวดจากการดำเนินงานที่ยกเลิก</t>
  </si>
  <si>
    <t>การตัดรายการขาลงกับบริษัทร่วม</t>
  </si>
  <si>
    <t>ส่วนแบ่งขาดทุน (กำไร) ของบริษัทร่วมที่ใช้วิธีส่วนได้เสีย</t>
  </si>
  <si>
    <t>เงินให้กู้ยืมระยะสั้นแก่กิจการที่เกี่ยวข้องกันเพิ่มขึ้น</t>
  </si>
  <si>
    <t>เงินกู้ยืมระยะสั้นจากสถาบันการเงินเพิ่มขึ้น</t>
  </si>
  <si>
    <t>กำไรจากการจำหน่ายเงินลงทุนในบริษัทร่วม</t>
  </si>
  <si>
    <t>ประมาณการหนี้สินจากการรับประกันการเช่า</t>
  </si>
  <si>
    <t>เงินสดรับคืนเงินลงทุนจากการลดทุนในบริษัทร่วม</t>
  </si>
  <si>
    <t>เงินสดรับจากการจำหน่ายอุปกรณ์</t>
  </si>
  <si>
    <t>การเพิ่มขึ้นของเงินลงทุนจากการรวมธุรกิจภายใต้</t>
  </si>
  <si>
    <t>การลดลงของเงินลงทุนจากการรวมธุรกิจภายใต้</t>
  </si>
  <si>
    <t>เงินมัดจำตามสัญญาซื้อเงินลงทุน</t>
  </si>
  <si>
    <t>กระแสเงินสดจากกิจกรรมดำเนินงาน (ต่อ)</t>
  </si>
  <si>
    <t>รายได้ค่าบริการค้างรับจากกิจการที่เกี่ยวข้องกัน</t>
  </si>
  <si>
    <t>2, 4</t>
  </si>
  <si>
    <t>เงินกู้ยืมระยะสั้นจากบุคคลและกิจการที่เกี่ยวข้องกัน</t>
  </si>
  <si>
    <t>ผลขาดทุนด้านเครดิตที่คาดว่าจะเกิดขึ้น</t>
  </si>
  <si>
    <t>กระแสเงินสดสุทธิได้มาจาก (ใช้ไปใน) กิจกรรมลงทุน</t>
  </si>
  <si>
    <t>เงินสดและรายการเทียบเท่าเงินสดเพิ่มขึ้น (ลดลง) สุทธิ</t>
  </si>
  <si>
    <t>เงินทดรองจ่ายจากกิจการที่เกี่ยวข้องกันลดลง</t>
  </si>
  <si>
    <t>ขาดทุนจากการด้อยค่าเงินลงทุนในบริษัทย่อย</t>
  </si>
  <si>
    <t>ขาดทุนจากการจำหน่ายและตัดจำหน่ายเงินลงทุนในบริษัทร่วม</t>
  </si>
  <si>
    <t>เงินกู้ยืมระยะสั้นจากบุคคลและกิจการอื่นลดลงจากการหักกลบ</t>
  </si>
  <si>
    <t>ประมาณการหนี้สินไม่หมุนเวียนสำหรับผลประโยชน์พนักงานจ่าย</t>
  </si>
  <si>
    <t>ขาดทุน (กำไร) จากการจำหน่ายและตัดจำหน่ายเงินลงทุนในบริษัทร่วม</t>
  </si>
  <si>
    <t>5, 9</t>
  </si>
  <si>
    <t>เงินสดรับจากการจำหน่ายสินทรัพย์ทางการเงินหมุนเวียนอื่น</t>
  </si>
  <si>
    <t>เงินสดจ่ายเพื่อซื้อสินทรัพย์ทางการเงินหมุนเวียนอื่น</t>
  </si>
  <si>
    <t>เงินสดรับจากการจำหน่ายสินทรัพย์ทางการเงินไม่หมุนเวียนอื่น</t>
  </si>
  <si>
    <t>เงินสดจ่ายเพื่อซื้อสินทรัพย์ทางการเงินไม่หมุนเวียนอื่น</t>
  </si>
  <si>
    <t>เงินลงทุนในบริษัทร่วมลดลง</t>
  </si>
  <si>
    <t>โอนเงินกู้ยืมระยะสั้นจากบุคคลที่เกี่ยวข้องกันเป็นเจ้าหนี้หมุนเวียนอื่น</t>
  </si>
  <si>
    <t>สินทรัพย์ทางการเงินเพิ่มขึ้นจากการปรับมูลค่ายุติธรรม</t>
  </si>
  <si>
    <t>รับโอนสินทรัพย์ทางการเงินจากบริษัทย่อย</t>
  </si>
  <si>
    <t>ขาดทุนสำหรับงวดจากการดำเนินงานที่ยกเลิก - สุทธิจากภาษี</t>
  </si>
  <si>
    <t>30 กันยายน</t>
  </si>
  <si>
    <t>วันที่ 30 กันยายน</t>
  </si>
  <si>
    <t>การแบ่งปัน (ขาดทุน) กำไร</t>
  </si>
  <si>
    <t>สำหรับงวดเก้าเดือนสิ้นสุด</t>
  </si>
  <si>
    <t>กำไร</t>
  </si>
  <si>
    <t>จากการลดสัดส่วน</t>
  </si>
  <si>
    <t>และการร่วมค้า</t>
  </si>
  <si>
    <t>สำหรับงวดเก้าเดือนสิ้นสุดวันที่ 30 กันยายน 2567</t>
  </si>
  <si>
    <t xml:space="preserve">       ควบคุมไม่เปลี่ยนแปลง</t>
  </si>
  <si>
    <t>ยอดคงเหลือ ณ วันที่ 30 กันยายน 2567</t>
  </si>
  <si>
    <t>ยอดคงเหลือ ณ วันที่ 30 กันยายน 2568</t>
  </si>
  <si>
    <t>สำหรับงวดเก้าเดือนสิ้นสุดวันที่ 30 กันยายน 2568</t>
  </si>
  <si>
    <t>กำไรจากการจำหน่ายอสังหาริมทรัพย์เพื่อการลงทุน</t>
  </si>
  <si>
    <t>กำไรจากการยกเลิกการรับรู้รายการหนี้สินทางการเงิน</t>
  </si>
  <si>
    <t>ที่ดินรอการพัฒนา</t>
  </si>
  <si>
    <t>เงินสดจ่ายจากเงินกู้ยืมระยะยาวจากบุคคลและกิจการอื่น</t>
  </si>
  <si>
    <t>เงินสดรับจากเจ้าหนี้สัญญาโอนสิทธิในการรับรายรับ</t>
  </si>
  <si>
    <t>เงินสดจ่ายชำระเจ้าหนี้สัญญาโอนสิทธิในการรับรายรับ</t>
  </si>
  <si>
    <t>เงินสดและรายการเทียบเท่าเงินสด ณ วันที่ 30 กันยายน</t>
  </si>
  <si>
    <t>ผู้ถือหุ้น</t>
  </si>
  <si>
    <t>ขาดทุนสำหรับงวด</t>
  </si>
  <si>
    <t>ขาดทุนจากการตัดจำหน่ายอุปกรณ์</t>
  </si>
  <si>
    <t>เงินสดจ่ายเพื่อซื้อเงินลงทุนในบริษัทร่วม</t>
  </si>
  <si>
    <t>เงินสดรับจากการจำหน่ายเงินลงทุนในบริษัทร่วม</t>
  </si>
  <si>
    <t>เงินสดจ่ายเพื่อชำระเงินกู้ยืมระยะสั้นจากสถาบันการเงิน</t>
  </si>
  <si>
    <t>เงินกู้ยืมระยะสั้นจากสถาบันการเงินลดลงจากการหักกลบ</t>
  </si>
  <si>
    <t>JSEXS5TE95K4BCRSHY89EYBDWE8ZMCKCWW6M8DVGBGND92EHESTG</t>
  </si>
  <si>
    <t>Jirathorn, Puttarndong</t>
  </si>
  <si>
    <t>Create</t>
  </si>
  <si>
    <t>a36692e1-eaf1-4e5e-8f04-50f5e6e8dba2</t>
  </si>
  <si>
    <t>{"id":"a36692e1-eaf1-4e5e-8f04-50f5e6e8dba2","type":1,"name":"workbookId","value":"bd49407d-299c-4d05-978d-59a2afba2f3f"}</t>
  </si>
  <si>
    <t>d145a783-e4de-4d9b-9942-7a15a0aaf3be</t>
  </si>
  <si>
    <t>{"id":"d145a783-e4de-4d9b-9942-7a15a0aaf3be","type":0,"name":"dataSnipperSheetDeleted","value":"false"}</t>
  </si>
  <si>
    <t>0b20d9d7-a39a-4e93-a4e5-8e5ed3f871c4</t>
  </si>
  <si>
    <t>{"id":"0b20d9d7-a39a-4e93-a4e5-8e5ed3f871c4","type":0,"name":"embed-documents","value":"false"}</t>
  </si>
  <si>
    <t>40f3fbfb-1bbe-4ea6-9d12-ace4b4b9c539</t>
  </si>
  <si>
    <t>{"id":"40f3fbfb-1bbe-4ea6-9d12-ace4b4b9c539","type":0,"name":"table-snip-suggestions","value":"true"}</t>
  </si>
  <si>
    <t>a7d5f758-17b1-48cd-b0b9-c4d5c042fad2</t>
  </si>
  <si>
    <t>{"id":"a7d5f758-17b1-48cd-b0b9-c4d5c042fad2","type":1,"name":"migratedFssProjectId","value":""}</t>
  </si>
  <si>
    <t>Update</t>
  </si>
  <si>
    <t>{"id":"a36692e1-eaf1-4e5e-8f04-50f5e6e8dba2","type":1,"name":"workbookId","value":"ef3d3646-84a0-4fbd-992f-c0177c8f3763"}</t>
  </si>
  <si>
    <t>{"id":"0b20d9d7-a39a-4e93-a4e5-8e5ed3f871c4","type":0,"name":"embed-documents","value":"true"}</t>
  </si>
  <si>
    <t>กระแสเงินสดจากกิจกรรมจัดหาเงิน (ต่อ)</t>
  </si>
  <si>
    <t>การได้มาซึ่งส่วนได้เสียที่ไม่มีอำนาจควบคุมโดย</t>
  </si>
  <si>
    <t>อำนาจควบคุมไม่เปลี่ยนแปลง</t>
  </si>
  <si>
    <t>กับสินทรัพย์ทางการเงิน</t>
  </si>
  <si>
    <t>การควบคุมเดียวกัน</t>
  </si>
  <si>
    <t>ขาดทุนจากการด้อยค่าเงินลงทุนในบริษัทร่วม</t>
  </si>
  <si>
    <t>R33860WAZ4MHYJ5WTXZTJDDZ1CTKPH7G9XC2AFJM1NM9VB3QHBEG</t>
  </si>
  <si>
    <t>Natnicha, Chansri</t>
  </si>
  <si>
    <t>ขาดทุนจากกิจกรรมดำเนินงาน</t>
  </si>
  <si>
    <t>ขาดทุนก่อนภาษีเงินได้</t>
  </si>
  <si>
    <t>ขาดทุนสำหรับงวดจากการดำเนินงานต่อเนื่อง</t>
  </si>
  <si>
    <t>(ขาดทุน) กำไรจากกิจกรรมดำเนินงาน</t>
  </si>
  <si>
    <t>การแบ่งปันขาดทุน</t>
  </si>
  <si>
    <r>
      <t xml:space="preserve">ขาดทุนต่อหุ้นขั้นพื้นฐาน </t>
    </r>
    <r>
      <rPr>
        <b/>
        <i/>
        <sz val="15"/>
        <color theme="1"/>
        <rFont val="Angsana New"/>
        <family val="1"/>
      </rPr>
      <t>(บาท)</t>
    </r>
  </si>
  <si>
    <t>1AWC3DK049AFSFXP81WHF0YX4R68XDQ9X83MHFAA6XZDQSXDVQWG</t>
  </si>
  <si>
    <t>Ananpatanakul, Palakorn</t>
  </si>
  <si>
    <t>ส่วนแบ่งขาดทุนของบริษัทร่วมที่ใช้วิธีส่วนได้เสีย</t>
  </si>
  <si>
    <t>(ขาดทุน) กำไรจากเงินลงทุนในตราสารทุนที่กำหนดให้</t>
  </si>
  <si>
    <t xml:space="preserve">    วัดมูลค่าด้วยมูลค่ายุติธรรมผ่านกำไรขาดทุนเบ็ดเสร็จอื่น</t>
  </si>
  <si>
    <t>ขาดทุนสุทธิจากเงินลงทุน</t>
  </si>
  <si>
    <t>กำไร (ขาดทุน) สะสม</t>
  </si>
  <si>
    <t>(ขาดทุนสะสม)</t>
  </si>
  <si>
    <t>(กำไร) ขาดทุนสุทธิจากเงินลงทุน</t>
  </si>
  <si>
    <t>ปรับรายการที่กระทบขาดทุนเป็นเงินสดรับ (จ่าย)</t>
  </si>
  <si>
    <t>เงินฝากธนาคารที่มีภาระค้ำประกันเพิ่มขึ้น</t>
  </si>
  <si>
    <t>เงินสดจ่ายเพื่อชำระเงินกู้ยืมระยะสั้นจากกิจการที่เกี่ยวข้องกัน</t>
  </si>
  <si>
    <t>กำไรสุทธิจากอัตราแลกเปลี่ยน</t>
  </si>
  <si>
    <t>ขาดทุนสุทธิจากอัตราแลกเปลี่ยน</t>
  </si>
  <si>
    <t>เงินสดและรายการเทียบเท่าเงินสดลดลงสุทธิ</t>
  </si>
  <si>
    <t>เงินสดจ่ายเพื่อชำระเงินกู้ยืมระยะสั้นจากบุคคลและกิจการอื่น</t>
  </si>
  <si>
    <t>ขาดทุน (กำไร) จากการจำหน่ายอุปกรณ์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</si>
</sst>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\-"/>
    <numFmt numFmtId="166" formatCode="_(* #,##0.000_);_(* \(#,##0.000\);_(* &quot;-&quot;???_);_(@_)"/>
    <numFmt numFmtId="167" formatCode="_(* #,##0_);_(* \(#,##0\);_(* &quot;-&quot;???_);_(@_)"/>
    <numFmt numFmtId="168" formatCode="#,##0;\(#,##0\)"/>
    <numFmt numFmtId="169" formatCode="_ * #,##0.00_ ;_ * \-#,##0.00_ ;_ * &quot;-&quot;??_ ;_ @_ "/>
    <numFmt numFmtId="170" formatCode="* \(#,##0\);* #,##0_);&quot;-&quot;??_);@"/>
    <numFmt numFmtId="171" formatCode="* #,##0_);* \(#,##0\);&quot;-&quot;??_);@"/>
    <numFmt numFmtId="172" formatCode="0.0000%"/>
  </numFmts>
  <fonts count="35">
    <font>
      <sz val="14"/>
      <name val="AngsanaUPC"/>
    </font>
    <font>
      <sz val="14"/>
      <name val="Angsana New"/>
      <family val="1"/>
    </font>
    <font>
      <sz val="14"/>
      <name val="AngsanaUPC"/>
      <family val="1"/>
    </font>
    <font>
      <sz val="10"/>
      <name val="Arial"/>
      <family val="2"/>
    </font>
    <font>
      <sz val="8"/>
      <name val="AngsanaUPC"/>
      <family val="1"/>
    </font>
    <font>
      <sz val="10"/>
      <name val="ApFont"/>
    </font>
    <font>
      <sz val="14"/>
      <name val="Angsana New"/>
      <family val="1"/>
      <charset val="222"/>
    </font>
    <font>
      <sz val="10"/>
      <name val="Times New Roman"/>
      <family val="1"/>
    </font>
    <font>
      <sz val="7"/>
      <name val="Small Fonts"/>
      <family val="2"/>
    </font>
    <font>
      <i/>
      <sz val="14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b/>
      <u/>
      <sz val="15"/>
      <name val="Angsana New"/>
      <family val="1"/>
    </font>
    <font>
      <sz val="16"/>
      <name val="Arial"/>
      <family val="2"/>
    </font>
    <font>
      <sz val="15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4"/>
      <color theme="1"/>
      <name val="Angsana New"/>
      <family val="1"/>
    </font>
    <font>
      <sz val="15"/>
      <color theme="1"/>
      <name val="Angsana New"/>
      <family val="1"/>
    </font>
    <font>
      <sz val="16"/>
      <color theme="1"/>
      <name val="Angsana New"/>
      <family val="1"/>
    </font>
    <font>
      <b/>
      <sz val="15"/>
      <color theme="1"/>
      <name val="Angsana New"/>
      <family val="1"/>
    </font>
    <font>
      <sz val="15"/>
      <color theme="0"/>
      <name val="Angsana New"/>
      <family val="1"/>
    </font>
    <font>
      <i/>
      <sz val="15"/>
      <color theme="1"/>
      <name val="Angsana New"/>
      <family val="1"/>
    </font>
    <font>
      <b/>
      <i/>
      <sz val="15"/>
      <color theme="1"/>
      <name val="Angsana New"/>
      <family val="1"/>
    </font>
    <font>
      <i/>
      <sz val="14"/>
      <color theme="1"/>
      <name val="Angsana New"/>
      <family val="1"/>
    </font>
    <font>
      <b/>
      <sz val="16"/>
      <color theme="1"/>
      <name val="Angsana New"/>
      <family val="1"/>
    </font>
    <font>
      <sz val="14"/>
      <name val="AngsanaUPC"/>
      <family val="1"/>
    </font>
    <font>
      <sz val="15"/>
      <name val="AngsanaUPC"/>
      <family val="1"/>
    </font>
    <font>
      <b/>
      <sz val="16"/>
      <color theme="0"/>
      <name val="Angsana New"/>
      <family val="1"/>
    </font>
    <font>
      <b/>
      <sz val="15"/>
      <color theme="0"/>
      <name val="Angsana New"/>
      <family val="1"/>
    </font>
    <font>
      <sz val="14"/>
      <color theme="0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41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7" fillId="0" borderId="0" applyFont="0" applyFill="0" applyBorder="0" applyAlignment="0" applyProtection="0"/>
    <xf numFmtId="4" fontId="5" fillId="0" borderId="0" applyFont="0" applyFill="0" applyBorder="0" applyAlignment="0" applyProtection="0"/>
    <xf numFmtId="170" fontId="7" fillId="0" borderId="0" applyFill="0" applyBorder="0" applyProtection="0"/>
    <xf numFmtId="170" fontId="7" fillId="0" borderId="1" applyFill="0" applyProtection="0"/>
    <xf numFmtId="170" fontId="7" fillId="0" borderId="2" applyFill="0" applyProtection="0"/>
    <xf numFmtId="171" fontId="7" fillId="0" borderId="0" applyFill="0" applyBorder="0" applyProtection="0"/>
    <xf numFmtId="171" fontId="7" fillId="0" borderId="1" applyFill="0" applyProtection="0"/>
    <xf numFmtId="171" fontId="7" fillId="0" borderId="2" applyFill="0" applyProtection="0"/>
    <xf numFmtId="37" fontId="8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9" fontId="30" fillId="0" borderId="0" applyFont="0" applyFill="0" applyBorder="0" applyAlignment="0" applyProtection="0"/>
    <xf numFmtId="0" fontId="13" fillId="0" borderId="0"/>
    <xf numFmtId="9" fontId="2" fillId="0" borderId="0" applyFont="0" applyFill="0" applyBorder="0" applyAlignment="0" applyProtection="0"/>
  </cellStyleXfs>
  <cellXfs count="261">
    <xf numFmtId="0" fontId="0" fillId="0" borderId="0" xfId="0"/>
    <xf numFmtId="0" fontId="22" fillId="0" borderId="0" xfId="17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left"/>
      <protection locked="0"/>
    </xf>
    <xf numFmtId="0" fontId="24" fillId="0" borderId="0" xfId="17" applyFont="1" applyAlignment="1" applyProtection="1">
      <alignment wrapText="1"/>
      <protection locked="0"/>
    </xf>
    <xf numFmtId="43" fontId="24" fillId="0" borderId="5" xfId="1" applyFont="1" applyFill="1" applyBorder="1" applyAlignment="1" applyProtection="1"/>
    <xf numFmtId="164" fontId="22" fillId="0" borderId="3" xfId="1" applyNumberFormat="1" applyFont="1" applyFill="1" applyBorder="1" applyAlignment="1" applyProtection="1">
      <protection locked="0"/>
    </xf>
    <xf numFmtId="0" fontId="13" fillId="0" borderId="0" xfId="17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164" fontId="13" fillId="0" borderId="0" xfId="1" applyNumberFormat="1" applyFont="1" applyFill="1" applyAlignment="1" applyProtection="1">
      <alignment horizontal="right"/>
      <protection locked="0"/>
    </xf>
    <xf numFmtId="164" fontId="13" fillId="0" borderId="0" xfId="1" applyNumberFormat="1" applyFont="1" applyFill="1" applyAlignment="1" applyProtection="1">
      <alignment horizontal="center"/>
      <protection locked="0"/>
    </xf>
    <xf numFmtId="164" fontId="13" fillId="0" borderId="0" xfId="1" applyNumberFormat="1" applyFont="1" applyFill="1" applyAlignment="1" applyProtection="1">
      <protection locked="0"/>
    </xf>
    <xf numFmtId="0" fontId="13" fillId="0" borderId="0" xfId="22" applyFont="1" applyAlignment="1" applyProtection="1">
      <alignment horizontal="center"/>
      <protection locked="0"/>
    </xf>
    <xf numFmtId="0" fontId="12" fillId="0" borderId="0" xfId="22" applyFont="1" applyProtection="1">
      <protection locked="0"/>
    </xf>
    <xf numFmtId="0" fontId="12" fillId="0" borderId="0" xfId="22" applyFont="1" applyAlignment="1" applyProtection="1">
      <alignment horizontal="center"/>
      <protection locked="0"/>
    </xf>
    <xf numFmtId="0" fontId="13" fillId="0" borderId="3" xfId="22" applyFont="1" applyBorder="1" applyAlignment="1" applyProtection="1">
      <alignment horizontal="center"/>
      <protection locked="0"/>
    </xf>
    <xf numFmtId="0" fontId="13" fillId="0" borderId="0" xfId="17" applyFont="1" applyAlignment="1" applyProtection="1">
      <alignment horizontal="center"/>
      <protection locked="0"/>
    </xf>
    <xf numFmtId="38" fontId="13" fillId="0" borderId="0" xfId="22" applyNumberFormat="1" applyFont="1" applyAlignment="1" applyProtection="1">
      <alignment horizontal="center"/>
      <protection locked="0"/>
    </xf>
    <xf numFmtId="2" fontId="13" fillId="0" borderId="0" xfId="17" applyNumberFormat="1" applyFont="1" applyAlignment="1" applyProtection="1">
      <alignment horizontal="center" wrapText="1"/>
      <protection locked="0"/>
    </xf>
    <xf numFmtId="0" fontId="13" fillId="0" borderId="0" xfId="39" applyAlignment="1" applyProtection="1">
      <alignment horizontal="center"/>
      <protection locked="0"/>
    </xf>
    <xf numFmtId="0" fontId="14" fillId="0" borderId="0" xfId="17" applyFont="1" applyAlignment="1" applyProtection="1">
      <alignment horizontal="center"/>
      <protection locked="0"/>
    </xf>
    <xf numFmtId="41" fontId="14" fillId="0" borderId="0" xfId="1" applyNumberFormat="1" applyFont="1" applyFill="1" applyBorder="1" applyAlignment="1" applyProtection="1">
      <alignment horizontal="center"/>
      <protection locked="0"/>
    </xf>
    <xf numFmtId="41" fontId="12" fillId="0" borderId="0" xfId="1" applyNumberFormat="1" applyFont="1" applyFill="1" applyBorder="1" applyAlignment="1" applyProtection="1">
      <alignment horizontal="right"/>
      <protection locked="0"/>
    </xf>
    <xf numFmtId="167" fontId="12" fillId="0" borderId="0" xfId="1" applyNumberFormat="1" applyFont="1" applyFill="1" applyBorder="1" applyAlignment="1" applyProtection="1">
      <alignment horizontal="center"/>
    </xf>
    <xf numFmtId="167" fontId="12" fillId="0" borderId="0" xfId="1" applyNumberFormat="1" applyFont="1" applyFill="1" applyBorder="1" applyAlignment="1" applyProtection="1">
      <alignment horizontal="center"/>
      <protection locked="0"/>
    </xf>
    <xf numFmtId="164" fontId="12" fillId="0" borderId="0" xfId="1" applyNumberFormat="1" applyFont="1" applyFill="1" applyAlignment="1" applyProtection="1"/>
    <xf numFmtId="0" fontId="14" fillId="0" borderId="0" xfId="22" applyFont="1" applyAlignment="1" applyProtection="1">
      <alignment horizontal="center"/>
      <protection locked="0"/>
    </xf>
    <xf numFmtId="167" fontId="13" fillId="0" borderId="3" xfId="1" applyNumberFormat="1" applyFont="1" applyFill="1" applyBorder="1" applyAlignment="1" applyProtection="1">
      <alignment horizontal="center"/>
      <protection locked="0"/>
    </xf>
    <xf numFmtId="167" fontId="13" fillId="0" borderId="3" xfId="1" applyNumberFormat="1" applyFont="1" applyFill="1" applyBorder="1" applyAlignment="1" applyProtection="1">
      <alignment horizontal="center"/>
    </xf>
    <xf numFmtId="164" fontId="13" fillId="0" borderId="3" xfId="1" applyNumberFormat="1" applyFont="1" applyFill="1" applyBorder="1" applyAlignment="1" applyProtection="1"/>
    <xf numFmtId="167" fontId="12" fillId="0" borderId="4" xfId="1" applyNumberFormat="1" applyFont="1" applyFill="1" applyBorder="1" applyAlignment="1" applyProtection="1">
      <alignment horizontal="center"/>
    </xf>
    <xf numFmtId="0" fontId="12" fillId="0" borderId="0" xfId="17" applyFont="1" applyAlignment="1" applyProtection="1">
      <alignment horizontal="left"/>
      <protection locked="0"/>
    </xf>
    <xf numFmtId="0" fontId="15" fillId="0" borderId="0" xfId="17" applyFont="1" applyAlignment="1" applyProtection="1">
      <alignment horizontal="left"/>
      <protection locked="0"/>
    </xf>
    <xf numFmtId="166" fontId="13" fillId="0" borderId="0" xfId="1" applyNumberFormat="1" applyFont="1" applyFill="1" applyBorder="1" applyAlignment="1" applyProtection="1">
      <alignment horizontal="center"/>
      <protection locked="0"/>
    </xf>
    <xf numFmtId="166" fontId="13" fillId="0" borderId="0" xfId="1" applyNumberFormat="1" applyFont="1" applyFill="1" applyBorder="1" applyAlignment="1" applyProtection="1">
      <alignment horizontal="right"/>
      <protection locked="0"/>
    </xf>
    <xf numFmtId="41" fontId="13" fillId="0" borderId="0" xfId="1" applyNumberFormat="1" applyFont="1" applyFill="1" applyBorder="1" applyAlignment="1" applyProtection="1">
      <alignment horizontal="center"/>
      <protection locked="0"/>
    </xf>
    <xf numFmtId="164" fontId="13" fillId="0" borderId="0" xfId="1" applyNumberFormat="1" applyFont="1" applyFill="1" applyBorder="1" applyAlignment="1" applyProtection="1">
      <protection locked="0"/>
    </xf>
    <xf numFmtId="41" fontId="13" fillId="0" borderId="0" xfId="1" applyNumberFormat="1" applyFont="1" applyFill="1" applyBorder="1" applyAlignment="1" applyProtection="1">
      <protection locked="0"/>
    </xf>
    <xf numFmtId="166" fontId="12" fillId="0" borderId="4" xfId="1" applyNumberFormat="1" applyFont="1" applyFill="1" applyBorder="1" applyAlignment="1" applyProtection="1">
      <alignment horizontal="center"/>
    </xf>
    <xf numFmtId="166" fontId="12" fillId="0" borderId="0" xfId="1" applyNumberFormat="1" applyFont="1" applyFill="1" applyBorder="1" applyAlignment="1" applyProtection="1">
      <alignment horizontal="right"/>
      <protection locked="0"/>
    </xf>
    <xf numFmtId="41" fontId="12" fillId="0" borderId="0" xfId="1" applyNumberFormat="1" applyFont="1" applyFill="1" applyBorder="1" applyAlignment="1" applyProtection="1">
      <alignment horizontal="center"/>
      <protection locked="0"/>
    </xf>
    <xf numFmtId="41" fontId="12" fillId="0" borderId="0" xfId="1" applyNumberFormat="1" applyFont="1" applyFill="1" applyBorder="1" applyAlignment="1" applyProtection="1">
      <protection locked="0"/>
    </xf>
    <xf numFmtId="164" fontId="12" fillId="0" borderId="0" xfId="1" applyNumberFormat="1" applyFont="1" applyFill="1" applyBorder="1" applyAlignment="1" applyProtection="1">
      <protection locked="0"/>
    </xf>
    <xf numFmtId="167" fontId="12" fillId="0" borderId="3" xfId="1" applyNumberFormat="1" applyFont="1" applyFill="1" applyBorder="1" applyAlignment="1" applyProtection="1">
      <alignment horizontal="center"/>
    </xf>
    <xf numFmtId="164" fontId="12" fillId="0" borderId="0" xfId="1" applyNumberFormat="1" applyFont="1" applyFill="1" applyAlignment="1" applyProtection="1">
      <protection locked="0"/>
    </xf>
    <xf numFmtId="167" fontId="13" fillId="0" borderId="0" xfId="1" applyNumberFormat="1" applyFont="1" applyFill="1" applyBorder="1" applyAlignment="1" applyProtection="1">
      <alignment horizontal="center"/>
    </xf>
    <xf numFmtId="167" fontId="13" fillId="0" borderId="0" xfId="1" applyNumberFormat="1" applyFont="1" applyFill="1" applyBorder="1" applyAlignment="1" applyProtection="1">
      <alignment horizontal="center"/>
      <protection locked="0"/>
    </xf>
    <xf numFmtId="167" fontId="13" fillId="0" borderId="1" xfId="1" applyNumberFormat="1" applyFont="1" applyFill="1" applyBorder="1" applyAlignment="1" applyProtection="1">
      <alignment horizontal="center"/>
      <protection locked="0"/>
    </xf>
    <xf numFmtId="167" fontId="12" fillId="0" borderId="2" xfId="1" applyNumberFormat="1" applyFont="1" applyFill="1" applyBorder="1" applyAlignment="1" applyProtection="1">
      <alignment horizontal="center"/>
    </xf>
    <xf numFmtId="0" fontId="12" fillId="0" borderId="0" xfId="22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center"/>
      <protection locked="0"/>
    </xf>
    <xf numFmtId="2" fontId="13" fillId="0" borderId="0" xfId="0" applyNumberFormat="1" applyFont="1" applyAlignment="1" applyProtection="1">
      <alignment horizontal="center" wrapText="1"/>
      <protection locked="0"/>
    </xf>
    <xf numFmtId="0" fontId="10" fillId="0" borderId="0" xfId="22" applyFont="1" applyProtection="1">
      <protection locked="0"/>
    </xf>
    <xf numFmtId="0" fontId="13" fillId="0" borderId="0" xfId="22" applyFont="1" applyProtection="1">
      <protection locked="0"/>
    </xf>
    <xf numFmtId="0" fontId="15" fillId="0" borderId="0" xfId="22" applyFont="1" applyProtection="1">
      <protection locked="0"/>
    </xf>
    <xf numFmtId="0" fontId="13" fillId="0" borderId="0" xfId="17" applyFont="1" applyProtection="1">
      <protection locked="0"/>
    </xf>
    <xf numFmtId="38" fontId="13" fillId="0" borderId="0" xfId="22" applyNumberFormat="1" applyFont="1" applyProtection="1">
      <protection locked="0"/>
    </xf>
    <xf numFmtId="0" fontId="12" fillId="0" borderId="0" xfId="17" applyFont="1" applyProtection="1">
      <protection locked="0"/>
    </xf>
    <xf numFmtId="167" fontId="13" fillId="0" borderId="0" xfId="22" applyNumberFormat="1" applyFont="1" applyProtection="1">
      <protection locked="0"/>
    </xf>
    <xf numFmtId="41" fontId="12" fillId="0" borderId="0" xfId="22" applyNumberFormat="1" applyFont="1"/>
    <xf numFmtId="41" fontId="12" fillId="0" borderId="0" xfId="22" applyNumberFormat="1" applyFont="1" applyProtection="1">
      <protection locked="0"/>
    </xf>
    <xf numFmtId="166" fontId="12" fillId="0" borderId="0" xfId="1" applyNumberFormat="1" applyFont="1" applyFill="1" applyBorder="1" applyAlignment="1" applyProtection="1">
      <alignment horizontal="center"/>
      <protection locked="0"/>
    </xf>
    <xf numFmtId="166" fontId="13" fillId="0" borderId="0" xfId="1" applyNumberFormat="1" applyFont="1" applyFill="1" applyBorder="1" applyAlignment="1" applyProtection="1">
      <alignment horizontal="center"/>
    </xf>
    <xf numFmtId="164" fontId="13" fillId="0" borderId="0" xfId="1" applyNumberFormat="1" applyFont="1" applyFill="1" applyAlignment="1" applyProtection="1"/>
    <xf numFmtId="167" fontId="12" fillId="0" borderId="5" xfId="1" applyNumberFormat="1" applyFont="1" applyFill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Continuous"/>
      <protection locked="0"/>
    </xf>
    <xf numFmtId="0" fontId="16" fillId="0" borderId="0" xfId="0" applyFont="1" applyAlignment="1" applyProtection="1">
      <alignment horizontal="center"/>
      <protection locked="0"/>
    </xf>
    <xf numFmtId="38" fontId="13" fillId="0" borderId="0" xfId="0" applyNumberFormat="1" applyFont="1" applyAlignment="1" applyProtection="1">
      <alignment horizontal="center"/>
      <protection locked="0"/>
    </xf>
    <xf numFmtId="38" fontId="13" fillId="0" borderId="0" xfId="0" applyNumberFormat="1" applyFont="1" applyProtection="1">
      <protection locked="0"/>
    </xf>
    <xf numFmtId="164" fontId="13" fillId="0" borderId="0" xfId="0" applyNumberFormat="1" applyFont="1" applyProtection="1">
      <protection locked="0"/>
    </xf>
    <xf numFmtId="164" fontId="13" fillId="0" borderId="0" xfId="1" applyNumberFormat="1" applyFont="1" applyFill="1" applyBorder="1" applyAlignment="1" applyProtection="1">
      <alignment horizontal="center"/>
      <protection locked="0"/>
    </xf>
    <xf numFmtId="164" fontId="13" fillId="0" borderId="3" xfId="1" applyNumberFormat="1" applyFont="1" applyFill="1" applyBorder="1" applyAlignment="1" applyProtection="1">
      <alignment horizontal="center"/>
      <protection locked="0"/>
    </xf>
    <xf numFmtId="164" fontId="12" fillId="0" borderId="4" xfId="1" applyNumberFormat="1" applyFont="1" applyFill="1" applyBorder="1" applyAlignment="1" applyProtection="1"/>
    <xf numFmtId="164" fontId="12" fillId="0" borderId="3" xfId="1" applyNumberFormat="1" applyFont="1" applyFill="1" applyBorder="1" applyAlignment="1" applyProtection="1">
      <alignment horizontal="center"/>
    </xf>
    <xf numFmtId="164" fontId="12" fillId="0" borderId="0" xfId="1" applyNumberFormat="1" applyFont="1" applyFill="1" applyBorder="1" applyAlignment="1" applyProtection="1">
      <alignment horizontal="center"/>
      <protection locked="0"/>
    </xf>
    <xf numFmtId="164" fontId="13" fillId="0" borderId="1" xfId="1" applyNumberFormat="1" applyFont="1" applyFill="1" applyBorder="1" applyAlignment="1" applyProtection="1">
      <protection locked="0"/>
    </xf>
    <xf numFmtId="164" fontId="12" fillId="0" borderId="2" xfId="1" applyNumberFormat="1" applyFont="1" applyFill="1" applyBorder="1" applyAlignment="1" applyProtection="1"/>
    <xf numFmtId="41" fontId="12" fillId="0" borderId="0" xfId="1" applyNumberFormat="1" applyFont="1" applyFill="1" applyAlignment="1" applyProtection="1">
      <protection locked="0"/>
    </xf>
    <xf numFmtId="164" fontId="12" fillId="0" borderId="5" xfId="1" applyNumberFormat="1" applyFont="1" applyFill="1" applyBorder="1" applyAlignment="1" applyProtection="1"/>
    <xf numFmtId="164" fontId="13" fillId="0" borderId="4" xfId="1" applyNumberFormat="1" applyFont="1" applyFill="1" applyBorder="1" applyAlignment="1" applyProtection="1"/>
    <xf numFmtId="0" fontId="10" fillId="0" borderId="0" xfId="17" applyFont="1" applyProtection="1">
      <protection locked="0"/>
    </xf>
    <xf numFmtId="0" fontId="11" fillId="0" borderId="0" xfId="17" applyFont="1" applyProtection="1">
      <protection locked="0"/>
    </xf>
    <xf numFmtId="0" fontId="14" fillId="0" borderId="0" xfId="17" applyFont="1" applyProtection="1">
      <protection locked="0"/>
    </xf>
    <xf numFmtId="0" fontId="12" fillId="0" borderId="0" xfId="17" applyFont="1" applyAlignment="1" applyProtection="1">
      <alignment horizontal="center"/>
      <protection locked="0"/>
    </xf>
    <xf numFmtId="0" fontId="15" fillId="0" borderId="0" xfId="17" applyFont="1" applyAlignment="1" applyProtection="1">
      <alignment horizontal="center"/>
      <protection locked="0"/>
    </xf>
    <xf numFmtId="0" fontId="15" fillId="0" borderId="0" xfId="17" applyFont="1" applyProtection="1">
      <protection locked="0"/>
    </xf>
    <xf numFmtId="37" fontId="13" fillId="0" borderId="0" xfId="17" applyNumberFormat="1" applyFont="1" applyProtection="1">
      <protection locked="0"/>
    </xf>
    <xf numFmtId="164" fontId="13" fillId="0" borderId="0" xfId="1" applyNumberFormat="1" applyFont="1" applyFill="1" applyBorder="1" applyAlignment="1" applyProtection="1">
      <alignment horizontal="right"/>
      <protection locked="0"/>
    </xf>
    <xf numFmtId="0" fontId="14" fillId="0" borderId="0" xfId="18" applyFont="1" applyAlignment="1" applyProtection="1">
      <alignment horizontal="center"/>
      <protection locked="0"/>
    </xf>
    <xf numFmtId="164" fontId="13" fillId="0" borderId="0" xfId="17" applyNumberFormat="1" applyFont="1" applyProtection="1">
      <protection locked="0"/>
    </xf>
    <xf numFmtId="9" fontId="13" fillId="0" borderId="0" xfId="38" applyFont="1" applyFill="1" applyAlignment="1" applyProtection="1">
      <protection locked="0"/>
    </xf>
    <xf numFmtId="0" fontId="13" fillId="0" borderId="0" xfId="36" applyFont="1" applyAlignment="1" applyProtection="1">
      <alignment horizontal="left"/>
      <protection locked="0"/>
    </xf>
    <xf numFmtId="164" fontId="12" fillId="0" borderId="4" xfId="1" applyNumberFormat="1" applyFont="1" applyFill="1" applyBorder="1" applyAlignment="1" applyProtection="1">
      <alignment horizontal="right"/>
    </xf>
    <xf numFmtId="164" fontId="12" fillId="0" borderId="0" xfId="1" applyNumberFormat="1" applyFont="1" applyFill="1" applyAlignment="1" applyProtection="1">
      <alignment horizontal="right"/>
      <protection locked="0"/>
    </xf>
    <xf numFmtId="164" fontId="12" fillId="0" borderId="0" xfId="17" applyNumberFormat="1" applyFont="1" applyProtection="1">
      <protection locked="0"/>
    </xf>
    <xf numFmtId="164" fontId="13" fillId="0" borderId="0" xfId="1" applyNumberFormat="1" applyFont="1" applyFill="1" applyAlignment="1" applyProtection="1">
      <alignment horizontal="left"/>
      <protection locked="0"/>
    </xf>
    <xf numFmtId="37" fontId="13" fillId="0" borderId="0" xfId="17" applyNumberFormat="1" applyFont="1" applyAlignment="1" applyProtection="1">
      <alignment horizontal="right"/>
      <protection locked="0"/>
    </xf>
    <xf numFmtId="165" fontId="13" fillId="0" borderId="0" xfId="1" applyNumberFormat="1" applyFont="1" applyFill="1" applyAlignment="1" applyProtection="1">
      <alignment horizontal="center"/>
      <protection locked="0"/>
    </xf>
    <xf numFmtId="164" fontId="12" fillId="0" borderId="4" xfId="1" applyNumberFormat="1" applyFont="1" applyFill="1" applyBorder="1" applyAlignment="1" applyProtection="1">
      <alignment horizontal="center"/>
    </xf>
    <xf numFmtId="43" fontId="14" fillId="0" borderId="0" xfId="1" applyFont="1" applyFill="1" applyAlignment="1" applyProtection="1">
      <alignment horizontal="center"/>
      <protection locked="0"/>
    </xf>
    <xf numFmtId="172" fontId="14" fillId="0" borderId="0" xfId="38" applyNumberFormat="1" applyFont="1" applyFill="1" applyAlignment="1" applyProtection="1">
      <alignment horizontal="center"/>
      <protection locked="0"/>
    </xf>
    <xf numFmtId="164" fontId="13" fillId="0" borderId="5" xfId="1" applyNumberFormat="1" applyFont="1" applyFill="1" applyBorder="1" applyAlignment="1" applyProtection="1">
      <protection locked="0"/>
    </xf>
    <xf numFmtId="164" fontId="13" fillId="0" borderId="0" xfId="1" applyNumberFormat="1" applyFont="1" applyFill="1" applyBorder="1" applyAlignment="1" applyProtection="1"/>
    <xf numFmtId="164" fontId="13" fillId="0" borderId="3" xfId="1" applyNumberFormat="1" applyFont="1" applyFill="1" applyBorder="1" applyAlignment="1" applyProtection="1">
      <protection locked="0"/>
    </xf>
    <xf numFmtId="0" fontId="10" fillId="0" borderId="0" xfId="22" applyFont="1" applyAlignment="1" applyProtection="1">
      <alignment horizontal="center"/>
      <protection locked="0"/>
    </xf>
    <xf numFmtId="0" fontId="32" fillId="0" borderId="0" xfId="22" applyFont="1" applyProtection="1">
      <protection locked="0"/>
    </xf>
    <xf numFmtId="0" fontId="23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29" fillId="0" borderId="0" xfId="0" applyFont="1" applyAlignment="1" applyProtection="1">
      <alignment horizontal="center"/>
      <protection locked="0"/>
    </xf>
    <xf numFmtId="0" fontId="32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0" fontId="22" fillId="0" borderId="0" xfId="0" applyFont="1" applyProtection="1">
      <protection locked="0"/>
    </xf>
    <xf numFmtId="0" fontId="26" fillId="0" borderId="0" xfId="0" applyFont="1" applyAlignment="1" applyProtection="1">
      <alignment horizontal="center"/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27" fillId="0" borderId="0" xfId="0" applyFont="1" applyProtection="1">
      <protection locked="0"/>
    </xf>
    <xf numFmtId="164" fontId="22" fillId="0" borderId="0" xfId="1" applyNumberFormat="1" applyFont="1" applyAlignment="1" applyProtection="1">
      <protection locked="0"/>
    </xf>
    <xf numFmtId="164" fontId="22" fillId="0" borderId="0" xfId="1" applyNumberFormat="1" applyFont="1" applyFill="1" applyAlignment="1" applyProtection="1">
      <protection locked="0"/>
    </xf>
    <xf numFmtId="164" fontId="25" fillId="0" borderId="0" xfId="1" applyNumberFormat="1" applyFont="1" applyAlignment="1" applyProtection="1">
      <protection locked="0"/>
    </xf>
    <xf numFmtId="0" fontId="22" fillId="0" borderId="0" xfId="17" applyFont="1" applyProtection="1">
      <protection locked="0"/>
    </xf>
    <xf numFmtId="0" fontId="26" fillId="0" borderId="0" xfId="17" applyFont="1" applyAlignment="1" applyProtection="1">
      <alignment horizontal="center"/>
      <protection locked="0"/>
    </xf>
    <xf numFmtId="164" fontId="22" fillId="0" borderId="0" xfId="1" applyNumberFormat="1" applyFont="1" applyFill="1" applyBorder="1" applyAlignment="1" applyProtection="1"/>
    <xf numFmtId="164" fontId="25" fillId="0" borderId="0" xfId="1" applyNumberFormat="1" applyFont="1" applyFill="1" applyAlignment="1" applyProtection="1">
      <protection locked="0"/>
    </xf>
    <xf numFmtId="164" fontId="22" fillId="0" borderId="0" xfId="1" applyNumberFormat="1" applyFont="1" applyFill="1" applyBorder="1" applyAlignment="1" applyProtection="1">
      <protection locked="0"/>
    </xf>
    <xf numFmtId="164" fontId="22" fillId="0" borderId="0" xfId="1" applyNumberFormat="1" applyFont="1" applyFill="1" applyAlignment="1" applyProtection="1"/>
    <xf numFmtId="164" fontId="25" fillId="0" borderId="0" xfId="1" applyNumberFormat="1" applyFont="1" applyFill="1" applyAlignment="1" applyProtection="1"/>
    <xf numFmtId="164" fontId="24" fillId="0" borderId="4" xfId="1" applyNumberFormat="1" applyFont="1" applyFill="1" applyBorder="1" applyAlignment="1" applyProtection="1">
      <alignment horizontal="center"/>
    </xf>
    <xf numFmtId="164" fontId="24" fillId="0" borderId="0" xfId="1" applyNumberFormat="1" applyFont="1" applyFill="1" applyBorder="1" applyAlignment="1" applyProtection="1">
      <protection locked="0"/>
    </xf>
    <xf numFmtId="164" fontId="33" fillId="0" borderId="0" xfId="1" applyNumberFormat="1" applyFont="1" applyFill="1" applyBorder="1" applyAlignment="1" applyProtection="1">
      <protection locked="0"/>
    </xf>
    <xf numFmtId="0" fontId="24" fillId="0" borderId="0" xfId="0" applyFont="1" applyAlignment="1" applyProtection="1">
      <alignment horizontal="left"/>
      <protection locked="0"/>
    </xf>
    <xf numFmtId="164" fontId="25" fillId="0" borderId="0" xfId="1" applyNumberFormat="1" applyFont="1" applyFill="1" applyBorder="1" applyAlignment="1" applyProtection="1">
      <protection locked="0"/>
    </xf>
    <xf numFmtId="0" fontId="26" fillId="0" borderId="0" xfId="0" applyFont="1" applyAlignment="1" applyProtection="1">
      <alignment horizontal="left"/>
      <protection locked="0"/>
    </xf>
    <xf numFmtId="164" fontId="24" fillId="0" borderId="0" xfId="1" applyNumberFormat="1" applyFont="1" applyFill="1" applyAlignment="1" applyProtection="1">
      <protection locked="0"/>
    </xf>
    <xf numFmtId="164" fontId="24" fillId="0" borderId="0" xfId="1" applyNumberFormat="1" applyFont="1" applyFill="1" applyAlignment="1" applyProtection="1"/>
    <xf numFmtId="164" fontId="22" fillId="0" borderId="1" xfId="1" applyNumberFormat="1" applyFont="1" applyFill="1" applyBorder="1" applyAlignment="1" applyProtection="1">
      <alignment horizontal="right"/>
      <protection locked="0"/>
    </xf>
    <xf numFmtId="164" fontId="25" fillId="0" borderId="0" xfId="1" applyNumberFormat="1" applyFont="1" applyFill="1" applyBorder="1" applyAlignment="1" applyProtection="1"/>
    <xf numFmtId="164" fontId="24" fillId="0" borderId="0" xfId="1" applyNumberFormat="1" applyFont="1" applyFill="1" applyBorder="1" applyAlignment="1" applyProtection="1">
      <alignment horizontal="center"/>
    </xf>
    <xf numFmtId="164" fontId="12" fillId="0" borderId="0" xfId="1" applyNumberFormat="1" applyFont="1" applyFill="1" applyBorder="1" applyAlignment="1" applyProtection="1">
      <alignment horizontal="right"/>
    </xf>
    <xf numFmtId="0" fontId="22" fillId="0" borderId="0" xfId="0" applyFont="1"/>
    <xf numFmtId="164" fontId="24" fillId="0" borderId="1" xfId="1" applyNumberFormat="1" applyFont="1" applyFill="1" applyBorder="1" applyAlignment="1" applyProtection="1"/>
    <xf numFmtId="164" fontId="22" fillId="0" borderId="3" xfId="1" applyNumberFormat="1" applyFont="1" applyFill="1" applyBorder="1" applyAlignment="1" applyProtection="1"/>
    <xf numFmtId="164" fontId="24" fillId="0" borderId="3" xfId="1" applyNumberFormat="1" applyFont="1" applyFill="1" applyBorder="1" applyAlignment="1" applyProtection="1">
      <alignment horizontal="center"/>
    </xf>
    <xf numFmtId="164" fontId="24" fillId="0" borderId="0" xfId="1" applyNumberFormat="1" applyFont="1" applyFill="1" applyBorder="1" applyAlignment="1" applyProtection="1">
      <alignment horizontal="right"/>
      <protection locked="0"/>
    </xf>
    <xf numFmtId="164" fontId="33" fillId="0" borderId="0" xfId="1" applyNumberFormat="1" applyFont="1" applyFill="1" applyBorder="1" applyAlignment="1" applyProtection="1">
      <alignment horizontal="right"/>
      <protection locked="0"/>
    </xf>
    <xf numFmtId="164" fontId="24" fillId="0" borderId="0" xfId="1" applyNumberFormat="1" applyFont="1" applyFill="1" applyBorder="1" applyAlignment="1" applyProtection="1">
      <alignment horizontal="right"/>
    </xf>
    <xf numFmtId="164" fontId="33" fillId="0" borderId="0" xfId="1" applyNumberFormat="1" applyFont="1" applyFill="1" applyBorder="1" applyAlignment="1" applyProtection="1">
      <alignment horizontal="right"/>
    </xf>
    <xf numFmtId="164" fontId="24" fillId="0" borderId="0" xfId="1" applyNumberFormat="1" applyFont="1" applyFill="1" applyBorder="1" applyAlignment="1" applyProtection="1">
      <alignment horizontal="center"/>
      <protection locked="0"/>
    </xf>
    <xf numFmtId="0" fontId="24" fillId="0" borderId="0" xfId="17" applyFont="1" applyProtection="1">
      <protection locked="0"/>
    </xf>
    <xf numFmtId="164" fontId="24" fillId="0" borderId="3" xfId="1" applyNumberFormat="1" applyFont="1" applyBorder="1" applyAlignment="1" applyProtection="1"/>
    <xf numFmtId="164" fontId="24" fillId="0" borderId="0" xfId="1" applyNumberFormat="1" applyFont="1" applyAlignment="1" applyProtection="1">
      <protection locked="0"/>
    </xf>
    <xf numFmtId="164" fontId="24" fillId="0" borderId="3" xfId="1" applyNumberFormat="1" applyFont="1" applyFill="1" applyBorder="1" applyAlignment="1" applyProtection="1"/>
    <xf numFmtId="164" fontId="33" fillId="0" borderId="0" xfId="1" applyNumberFormat="1" applyFont="1" applyAlignment="1" applyProtection="1">
      <protection locked="0"/>
    </xf>
    <xf numFmtId="164" fontId="24" fillId="0" borderId="0" xfId="0" applyNumberFormat="1" applyFont="1" applyProtection="1">
      <protection locked="0"/>
    </xf>
    <xf numFmtId="0" fontId="33" fillId="0" borderId="0" xfId="0" applyFont="1" applyProtection="1">
      <protection locked="0"/>
    </xf>
    <xf numFmtId="164" fontId="22" fillId="0" borderId="0" xfId="0" applyNumberFormat="1" applyFont="1" applyProtection="1">
      <protection locked="0"/>
    </xf>
    <xf numFmtId="0" fontId="27" fillId="0" borderId="0" xfId="17" applyFont="1" applyAlignment="1" applyProtection="1">
      <alignment horizontal="left"/>
      <protection locked="0"/>
    </xf>
    <xf numFmtId="164" fontId="25" fillId="0" borderId="0" xfId="0" applyNumberFormat="1" applyFont="1" applyProtection="1">
      <protection locked="0"/>
    </xf>
    <xf numFmtId="164" fontId="33" fillId="0" borderId="0" xfId="1" applyNumberFormat="1" applyFont="1" applyFill="1" applyAlignment="1" applyProtection="1"/>
    <xf numFmtId="0" fontId="22" fillId="0" borderId="0" xfId="17" applyFont="1" applyAlignment="1" applyProtection="1">
      <alignment horizontal="left"/>
      <protection locked="0"/>
    </xf>
    <xf numFmtId="164" fontId="25" fillId="0" borderId="0" xfId="1" applyNumberFormat="1" applyFont="1" applyFill="1" applyBorder="1" applyAlignment="1" applyProtection="1">
      <alignment horizontal="right"/>
    </xf>
    <xf numFmtId="164" fontId="22" fillId="0" borderId="0" xfId="1" applyNumberFormat="1" applyFont="1" applyFill="1" applyAlignment="1" applyProtection="1">
      <alignment horizontal="center"/>
    </xf>
    <xf numFmtId="164" fontId="25" fillId="0" borderId="0" xfId="1" applyNumberFormat="1" applyFont="1" applyFill="1" applyBorder="1" applyAlignment="1" applyProtection="1">
      <alignment horizontal="right"/>
      <protection locked="0"/>
    </xf>
    <xf numFmtId="164" fontId="22" fillId="0" borderId="0" xfId="1" applyNumberFormat="1" applyFont="1" applyFill="1" applyAlignment="1" applyProtection="1">
      <alignment horizontal="center"/>
      <protection locked="0"/>
    </xf>
    <xf numFmtId="164" fontId="33" fillId="0" borderId="0" xfId="1" applyNumberFormat="1" applyFont="1" applyFill="1" applyAlignment="1" applyProtection="1">
      <protection locked="0"/>
    </xf>
    <xf numFmtId="164" fontId="24" fillId="0" borderId="2" xfId="1" applyNumberFormat="1" applyFont="1" applyFill="1" applyBorder="1" applyAlignment="1" applyProtection="1">
      <alignment horizontal="center"/>
    </xf>
    <xf numFmtId="164" fontId="27" fillId="0" borderId="0" xfId="0" applyNumberFormat="1" applyFont="1" applyAlignment="1" applyProtection="1">
      <alignment horizontal="center"/>
      <protection locked="0"/>
    </xf>
    <xf numFmtId="0" fontId="27" fillId="0" borderId="0" xfId="0" applyFont="1" applyAlignment="1" applyProtection="1">
      <alignment horizontal="center"/>
      <protection locked="0"/>
    </xf>
    <xf numFmtId="164" fontId="33" fillId="0" borderId="0" xfId="1" applyNumberFormat="1" applyFont="1" applyFill="1" applyBorder="1" applyAlignment="1" applyProtection="1">
      <alignment horizontal="center"/>
      <protection locked="0"/>
    </xf>
    <xf numFmtId="164" fontId="33" fillId="0" borderId="0" xfId="1" applyNumberFormat="1" applyFont="1" applyFill="1" applyBorder="1" applyAlignment="1" applyProtection="1">
      <alignment horizontal="center"/>
    </xf>
    <xf numFmtId="164" fontId="22" fillId="0" borderId="0" xfId="1" applyNumberFormat="1" applyFont="1" applyFill="1" applyBorder="1" applyAlignment="1" applyProtection="1">
      <alignment horizontal="center"/>
    </xf>
    <xf numFmtId="164" fontId="25" fillId="0" borderId="0" xfId="1" applyNumberFormat="1" applyFont="1" applyFill="1" applyBorder="1" applyAlignment="1" applyProtection="1">
      <alignment horizontal="center"/>
    </xf>
    <xf numFmtId="164" fontId="22" fillId="0" borderId="0" xfId="1" applyNumberFormat="1" applyFont="1" applyFill="1" applyBorder="1" applyAlignment="1" applyProtection="1">
      <alignment horizontal="right"/>
    </xf>
    <xf numFmtId="41" fontId="24" fillId="0" borderId="0" xfId="1" applyNumberFormat="1" applyFont="1" applyFill="1" applyBorder="1" applyAlignment="1" applyProtection="1">
      <alignment horizontal="center"/>
      <protection locked="0"/>
    </xf>
    <xf numFmtId="41" fontId="33" fillId="0" borderId="0" xfId="1" applyNumberFormat="1" applyFont="1" applyFill="1" applyBorder="1" applyAlignment="1" applyProtection="1">
      <alignment horizontal="center"/>
      <protection locked="0"/>
    </xf>
    <xf numFmtId="167" fontId="24" fillId="0" borderId="0" xfId="1" applyNumberFormat="1" applyFont="1" applyFill="1" applyBorder="1" applyAlignment="1" applyProtection="1">
      <alignment horizontal="center"/>
      <protection locked="0"/>
    </xf>
    <xf numFmtId="41" fontId="24" fillId="0" borderId="0" xfId="1" applyNumberFormat="1" applyFont="1" applyFill="1" applyBorder="1" applyAlignment="1" applyProtection="1">
      <alignment horizontal="center"/>
    </xf>
    <xf numFmtId="41" fontId="33" fillId="0" borderId="0" xfId="1" applyNumberFormat="1" applyFont="1" applyFill="1" applyBorder="1" applyAlignment="1" applyProtection="1">
      <alignment horizontal="center"/>
    </xf>
    <xf numFmtId="43" fontId="12" fillId="0" borderId="5" xfId="1" applyFont="1" applyFill="1" applyBorder="1" applyAlignment="1" applyProtection="1"/>
    <xf numFmtId="0" fontId="21" fillId="0" borderId="0" xfId="0" applyFont="1" applyProtection="1">
      <protection locked="0"/>
    </xf>
    <xf numFmtId="0" fontId="28" fillId="0" borderId="0" xfId="0" applyFont="1" applyAlignment="1" applyProtection="1">
      <alignment horizontal="center"/>
      <protection locked="0"/>
    </xf>
    <xf numFmtId="0" fontId="28" fillId="0" borderId="0" xfId="0" applyFont="1" applyProtection="1">
      <protection locked="0"/>
    </xf>
    <xf numFmtId="0" fontId="34" fillId="0" borderId="0" xfId="0" applyFont="1" applyProtection="1">
      <protection locked="0"/>
    </xf>
    <xf numFmtId="43" fontId="21" fillId="0" borderId="0" xfId="0" applyNumberFormat="1" applyFont="1" applyProtection="1">
      <protection locked="0"/>
    </xf>
    <xf numFmtId="0" fontId="27" fillId="0" borderId="0" xfId="17" applyFont="1" applyAlignment="1" applyProtection="1">
      <alignment horizontal="center"/>
      <protection locked="0"/>
    </xf>
    <xf numFmtId="0" fontId="27" fillId="0" borderId="0" xfId="17" applyFont="1" applyProtection="1">
      <protection locked="0"/>
    </xf>
    <xf numFmtId="41" fontId="13" fillId="0" borderId="0" xfId="1" applyNumberFormat="1" applyFont="1" applyFill="1" applyAlignment="1" applyProtection="1">
      <protection locked="0"/>
    </xf>
    <xf numFmtId="41" fontId="22" fillId="0" borderId="0" xfId="1" applyNumberFormat="1" applyFont="1" applyFill="1" applyAlignment="1" applyProtection="1">
      <protection locked="0"/>
    </xf>
    <xf numFmtId="43" fontId="22" fillId="0" borderId="0" xfId="1" applyFont="1" applyFill="1" applyAlignment="1" applyProtection="1">
      <protection locked="0"/>
    </xf>
    <xf numFmtId="41" fontId="25" fillId="0" borderId="0" xfId="1" applyNumberFormat="1" applyFont="1" applyFill="1" applyBorder="1" applyAlignment="1" applyProtection="1">
      <protection locked="0"/>
    </xf>
    <xf numFmtId="41" fontId="22" fillId="0" borderId="0" xfId="1" applyNumberFormat="1" applyFont="1" applyFill="1" applyBorder="1" applyAlignment="1" applyProtection="1">
      <protection locked="0"/>
    </xf>
    <xf numFmtId="164" fontId="22" fillId="0" borderId="0" xfId="1" applyNumberFormat="1" applyFont="1" applyFill="1" applyBorder="1" applyAlignment="1" applyProtection="1">
      <alignment horizontal="right"/>
      <protection locked="0"/>
    </xf>
    <xf numFmtId="164" fontId="22" fillId="0" borderId="0" xfId="1" applyNumberFormat="1" applyFont="1" applyFill="1" applyBorder="1" applyAlignment="1" applyProtection="1">
      <alignment horizontal="center"/>
      <protection locked="0"/>
    </xf>
    <xf numFmtId="164" fontId="25" fillId="0" borderId="0" xfId="1" applyNumberFormat="1" applyFont="1" applyFill="1" applyBorder="1" applyAlignment="1" applyProtection="1">
      <alignment horizontal="center"/>
      <protection locked="0"/>
    </xf>
    <xf numFmtId="164" fontId="13" fillId="0" borderId="0" xfId="1" applyNumberFormat="1" applyFont="1" applyFill="1" applyAlignment="1" applyProtection="1">
      <alignment horizontal="center"/>
    </xf>
    <xf numFmtId="164" fontId="13" fillId="0" borderId="1" xfId="1" applyNumberFormat="1" applyFont="1" applyFill="1" applyBorder="1" applyAlignment="1" applyProtection="1">
      <alignment horizontal="center"/>
    </xf>
    <xf numFmtId="164" fontId="12" fillId="0" borderId="1" xfId="1" applyNumberFormat="1" applyFont="1" applyFill="1" applyBorder="1" applyAlignment="1" applyProtection="1">
      <alignment horizontal="center"/>
    </xf>
    <xf numFmtId="164" fontId="12" fillId="0" borderId="2" xfId="1" applyNumberFormat="1" applyFont="1" applyFill="1" applyBorder="1" applyAlignment="1" applyProtection="1">
      <alignment horizontal="center"/>
    </xf>
    <xf numFmtId="0" fontId="12" fillId="0" borderId="0" xfId="17" applyFont="1" applyAlignment="1" applyProtection="1">
      <alignment vertical="center"/>
      <protection locked="0"/>
    </xf>
    <xf numFmtId="0" fontId="14" fillId="0" borderId="0" xfId="17" applyFont="1" applyAlignment="1" applyProtection="1">
      <alignment vertical="center"/>
      <protection locked="0"/>
    </xf>
    <xf numFmtId="0" fontId="13" fillId="0" borderId="0" xfId="17" applyFont="1" applyAlignment="1" applyProtection="1">
      <alignment horizontal="center" vertical="center"/>
      <protection locked="0"/>
    </xf>
    <xf numFmtId="0" fontId="13" fillId="0" borderId="0" xfId="17" applyFont="1" applyAlignment="1" applyProtection="1">
      <alignment vertical="center"/>
      <protection locked="0"/>
    </xf>
    <xf numFmtId="0" fontId="13" fillId="0" borderId="0" xfId="17" applyFont="1" applyAlignment="1" applyProtection="1">
      <alignment horizontal="left" indent="1"/>
      <protection locked="0"/>
    </xf>
    <xf numFmtId="0" fontId="13" fillId="0" borderId="0" xfId="17" applyFont="1" applyAlignment="1" applyProtection="1">
      <alignment horizontal="left" indent="2"/>
      <protection locked="0"/>
    </xf>
    <xf numFmtId="38" fontId="13" fillId="0" borderId="0" xfId="0" applyNumberFormat="1" applyFont="1"/>
    <xf numFmtId="164" fontId="13" fillId="0" borderId="0" xfId="1" applyNumberFormat="1" applyFont="1" applyFill="1" applyBorder="1" applyAlignment="1" applyProtection="1">
      <alignment horizontal="center"/>
    </xf>
    <xf numFmtId="0" fontId="17" fillId="0" borderId="0" xfId="23" applyFont="1" applyProtection="1">
      <protection locked="0"/>
    </xf>
    <xf numFmtId="0" fontId="12" fillId="0" borderId="0" xfId="36" applyFont="1" applyAlignment="1" applyProtection="1">
      <alignment horizontal="centerContinuous"/>
      <protection locked="0"/>
    </xf>
    <xf numFmtId="0" fontId="15" fillId="0" borderId="0" xfId="36" applyFont="1" applyAlignment="1" applyProtection="1">
      <alignment horizontal="center"/>
      <protection locked="0"/>
    </xf>
    <xf numFmtId="164" fontId="12" fillId="0" borderId="0" xfId="36" applyNumberFormat="1" applyFont="1" applyProtection="1">
      <protection locked="0"/>
    </xf>
    <xf numFmtId="0" fontId="12" fillId="0" borderId="0" xfId="36" applyFont="1" applyProtection="1">
      <protection locked="0"/>
    </xf>
    <xf numFmtId="0" fontId="18" fillId="0" borderId="0" xfId="23" applyFont="1" applyProtection="1">
      <protection locked="0"/>
    </xf>
    <xf numFmtId="0" fontId="12" fillId="0" borderId="0" xfId="36" applyFont="1" applyAlignment="1" applyProtection="1">
      <alignment horizontal="center"/>
      <protection locked="0"/>
    </xf>
    <xf numFmtId="0" fontId="14" fillId="0" borderId="0" xfId="36" applyFont="1" applyAlignment="1" applyProtection="1">
      <alignment horizontal="center"/>
      <protection locked="0"/>
    </xf>
    <xf numFmtId="0" fontId="15" fillId="0" borderId="0" xfId="36" applyFont="1" applyProtection="1">
      <protection locked="0"/>
    </xf>
    <xf numFmtId="164" fontId="12" fillId="0" borderId="0" xfId="1" applyNumberFormat="1" applyFont="1" applyFill="1" applyAlignment="1" applyProtection="1">
      <alignment horizontal="center"/>
      <protection locked="0"/>
    </xf>
    <xf numFmtId="0" fontId="13" fillId="0" borderId="0" xfId="36" applyFont="1" applyProtection="1">
      <protection locked="0"/>
    </xf>
    <xf numFmtId="167" fontId="18" fillId="0" borderId="0" xfId="23" applyNumberFormat="1" applyFont="1" applyProtection="1">
      <protection locked="0"/>
    </xf>
    <xf numFmtId="0" fontId="14" fillId="0" borderId="0" xfId="36" applyFont="1" applyProtection="1">
      <protection locked="0"/>
    </xf>
    <xf numFmtId="0" fontId="14" fillId="0" borderId="0" xfId="28" applyFont="1" applyAlignment="1" applyProtection="1">
      <alignment horizontal="center"/>
      <protection locked="0"/>
    </xf>
    <xf numFmtId="41" fontId="18" fillId="0" borderId="0" xfId="23" applyNumberFormat="1" applyFont="1" applyProtection="1">
      <protection locked="0"/>
    </xf>
    <xf numFmtId="164" fontId="18" fillId="0" borderId="0" xfId="23" applyNumberFormat="1" applyFont="1" applyProtection="1">
      <protection locked="0"/>
    </xf>
    <xf numFmtId="167" fontId="14" fillId="0" borderId="0" xfId="36" applyNumberFormat="1" applyFont="1" applyAlignment="1" applyProtection="1">
      <alignment horizontal="center"/>
      <protection locked="0"/>
    </xf>
    <xf numFmtId="164" fontId="22" fillId="0" borderId="0" xfId="1" applyNumberFormat="1" applyFont="1" applyFill="1" applyAlignment="1" applyProtection="1">
      <alignment horizontal="right"/>
      <protection locked="0"/>
    </xf>
    <xf numFmtId="164" fontId="22" fillId="0" borderId="3" xfId="1" applyNumberFormat="1" applyFont="1" applyFill="1" applyBorder="1" applyAlignment="1" applyProtection="1">
      <alignment horizontal="right"/>
      <protection locked="0"/>
    </xf>
    <xf numFmtId="164" fontId="22" fillId="0" borderId="0" xfId="17" applyNumberFormat="1" applyFont="1" applyAlignment="1">
      <alignment horizontal="center"/>
    </xf>
    <xf numFmtId="0" fontId="13" fillId="0" borderId="0" xfId="23" applyFont="1" applyProtection="1">
      <protection locked="0"/>
    </xf>
    <xf numFmtId="0" fontId="13" fillId="0" borderId="0" xfId="28" applyFont="1" applyProtection="1">
      <protection locked="0"/>
    </xf>
    <xf numFmtId="0" fontId="14" fillId="0" borderId="0" xfId="34" applyFont="1" applyAlignment="1" applyProtection="1">
      <alignment horizontal="center"/>
      <protection locked="0"/>
    </xf>
    <xf numFmtId="0" fontId="12" fillId="0" borderId="0" xfId="36" applyFont="1"/>
    <xf numFmtId="0" fontId="13" fillId="0" borderId="0" xfId="36" applyFont="1" applyAlignment="1" applyProtection="1">
      <alignment horizontal="left" indent="1"/>
      <protection locked="0"/>
    </xf>
    <xf numFmtId="164" fontId="13" fillId="0" borderId="0" xfId="1" applyNumberFormat="1" applyFont="1" applyFill="1" applyAlignment="1" applyProtection="1">
      <alignment horizontal="right"/>
    </xf>
    <xf numFmtId="0" fontId="3" fillId="0" borderId="0" xfId="23" applyProtection="1">
      <protection locked="0"/>
    </xf>
    <xf numFmtId="0" fontId="9" fillId="0" borderId="0" xfId="36" applyFont="1" applyAlignment="1" applyProtection="1">
      <alignment horizontal="center"/>
      <protection locked="0"/>
    </xf>
    <xf numFmtId="0" fontId="1" fillId="0" borderId="0" xfId="36" applyFont="1" applyProtection="1">
      <protection locked="0"/>
    </xf>
    <xf numFmtId="164" fontId="12" fillId="0" borderId="0" xfId="1" applyNumberFormat="1" applyFont="1" applyFill="1" applyBorder="1" applyAlignment="1" applyProtection="1"/>
    <xf numFmtId="0" fontId="12" fillId="0" borderId="0" xfId="17" applyFont="1" applyAlignment="1" applyProtection="1">
      <alignment horizontal="center" vertical="center"/>
      <protection locked="0"/>
    </xf>
    <xf numFmtId="37" fontId="14" fillId="0" borderId="0" xfId="17" applyNumberFormat="1" applyFont="1" applyAlignment="1" applyProtection="1">
      <alignment horizontal="center"/>
      <protection locked="0"/>
    </xf>
    <xf numFmtId="0" fontId="13" fillId="0" borderId="0" xfId="17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center"/>
      <protection locked="0"/>
    </xf>
    <xf numFmtId="168" fontId="13" fillId="0" borderId="0" xfId="25" applyNumberFormat="1" applyFont="1" applyAlignment="1" applyProtection="1">
      <alignment horizontal="center"/>
      <protection locked="0"/>
    </xf>
    <xf numFmtId="0" fontId="26" fillId="0" borderId="0" xfId="0" applyFont="1" applyAlignment="1" applyProtection="1">
      <alignment horizontal="center"/>
      <protection locked="0"/>
    </xf>
    <xf numFmtId="0" fontId="24" fillId="0" borderId="0" xfId="0" applyFont="1" applyAlignment="1" applyProtection="1">
      <alignment horizontal="left"/>
      <protection locked="0"/>
    </xf>
    <xf numFmtId="168" fontId="13" fillId="0" borderId="0" xfId="25" applyNumberFormat="1" applyFont="1" applyAlignment="1">
      <alignment horizontal="center"/>
    </xf>
    <xf numFmtId="0" fontId="12" fillId="0" borderId="0" xfId="22" applyFont="1" applyAlignment="1" applyProtection="1">
      <alignment horizontal="center"/>
      <protection locked="0"/>
    </xf>
    <xf numFmtId="0" fontId="13" fillId="0" borderId="6" xfId="17" applyFont="1" applyBorder="1" applyAlignment="1" applyProtection="1">
      <alignment horizontal="center"/>
      <protection locked="0"/>
    </xf>
    <xf numFmtId="0" fontId="13" fillId="0" borderId="3" xfId="22" applyFont="1" applyBorder="1" applyAlignment="1" applyProtection="1">
      <alignment horizontal="center"/>
      <protection locked="0"/>
    </xf>
    <xf numFmtId="41" fontId="14" fillId="0" borderId="0" xfId="1" applyNumberFormat="1" applyFont="1" applyFill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0" fontId="10" fillId="0" borderId="0" xfId="22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center"/>
      <protection locked="0"/>
    </xf>
    <xf numFmtId="0" fontId="26" fillId="0" borderId="0" xfId="17" applyFont="1" applyAlignment="1" applyProtection="1">
      <alignment horizontal="center"/>
      <protection locked="0"/>
    </xf>
    <xf numFmtId="0" fontId="12" fillId="0" borderId="0" xfId="36" applyFont="1" applyAlignment="1" applyProtection="1">
      <alignment horizontal="center"/>
      <protection locked="0"/>
    </xf>
    <xf numFmtId="0" fontId="10" fillId="0" borderId="0" xfId="36" applyFont="1" applyAlignment="1" applyProtection="1">
      <alignment horizontal="left"/>
      <protection locked="0"/>
    </xf>
  </cellXfs>
  <cellStyles count="41">
    <cellStyle name="Comma" xfId="1" builtinId="3"/>
    <cellStyle name="Comma 2" xfId="2"/>
    <cellStyle name="Comma 2 2" xfId="3"/>
    <cellStyle name="Comma 3" xfId="4"/>
    <cellStyle name="Comma 3 2" xfId="5"/>
    <cellStyle name="Comma 4" xfId="6"/>
    <cellStyle name="Comma 4 2" xfId="7"/>
    <cellStyle name="Comma 5" xfId="8"/>
    <cellStyle name="Comma 6 2" xfId="9"/>
    <cellStyle name="Credit" xfId="10"/>
    <cellStyle name="Credit subtotal" xfId="11"/>
    <cellStyle name="Credit Total" xfId="12"/>
    <cellStyle name="Debit" xfId="13"/>
    <cellStyle name="Debit subtotal" xfId="14"/>
    <cellStyle name="Debit Total" xfId="15"/>
    <cellStyle name="no dec" xfId="16"/>
    <cellStyle name="Normal" xfId="0" builtinId="0"/>
    <cellStyle name="Normal 10" xfId="17"/>
    <cellStyle name="Normal 10 2" xfId="18"/>
    <cellStyle name="Normal 10 3" xfId="19"/>
    <cellStyle name="Normal 11" xfId="20"/>
    <cellStyle name="Normal 11 2" xfId="21"/>
    <cellStyle name="Normal 12" xfId="39"/>
    <cellStyle name="Normal 2" xfId="22"/>
    <cellStyle name="Normal 2 2" xfId="23"/>
    <cellStyle name="Normal 2 3" xfId="24"/>
    <cellStyle name="Normal 2 4" xfId="25"/>
    <cellStyle name="Normal 3" xfId="26"/>
    <cellStyle name="Normal 4" xfId="27"/>
    <cellStyle name="Normal 4 2" xfId="28"/>
    <cellStyle name="Normal 5" xfId="29"/>
    <cellStyle name="Normal 5 2" xfId="30"/>
    <cellStyle name="Normal 6" xfId="31"/>
    <cellStyle name="Normal 7" xfId="32"/>
    <cellStyle name="Normal 7 2" xfId="33"/>
    <cellStyle name="Normal 7 2 2" xfId="34"/>
    <cellStyle name="Normal 8" xfId="35"/>
    <cellStyle name="Normal 8 2" xfId="36"/>
    <cellStyle name="Normal 9" xfId="37"/>
    <cellStyle name="Percent" xfId="38" builtinId="5"/>
    <cellStyle name="Percent 2" xfId="40"/>
  </cellStyles>
  <dxfs count="0"/>
  <tableStyles count="0" defaultTableStyle="TableStyleMedium9" defaultPivotStyle="PivotStyleLight16"/>
  <colors>
    <mruColors>
      <color rgb="FFCCFFFF"/>
      <color rgb="FF66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5"/>
  <sheetViews>
    <sheetView view="pageBreakPreview" topLeftCell="A75" zoomScale="115" zoomScaleNormal="115" zoomScaleSheetLayoutView="115" workbookViewId="0">
      <selection activeCell="L91" sqref="L91"/>
    </sheetView>
  </sheetViews>
  <sheetFormatPr defaultColWidth="10.6640625" defaultRowHeight="21.75"/>
  <cols>
    <col min="1" max="1" width="56.1640625" style="55" customWidth="1"/>
    <col min="2" max="2" width="9.83203125" style="20" customWidth="1"/>
    <col min="3" max="3" width="1.83203125" style="16" customWidth="1"/>
    <col min="4" max="4" width="14.83203125" style="55" customWidth="1"/>
    <col min="5" max="5" width="1.83203125" style="55" customWidth="1"/>
    <col min="6" max="6" width="14.83203125" style="55" customWidth="1"/>
    <col min="7" max="7" width="1.83203125" style="55" customWidth="1"/>
    <col min="8" max="8" width="14.83203125" style="55" customWidth="1"/>
    <col min="9" max="9" width="1.83203125" style="55" customWidth="1"/>
    <col min="10" max="10" width="14.83203125" style="55" customWidth="1"/>
    <col min="11" max="11" width="12.6640625" style="55" bestFit="1" customWidth="1"/>
    <col min="12" max="12" width="12.83203125" style="55" bestFit="1" customWidth="1"/>
    <col min="13" max="16384" width="10.6640625" style="55"/>
  </cols>
  <sheetData>
    <row r="1" spans="1:13" s="87" customFormat="1" ht="23.1" customHeight="1">
      <c r="A1" s="86" t="s">
        <v>0</v>
      </c>
    </row>
    <row r="2" spans="1:13" s="87" customFormat="1" ht="23.1" customHeight="1">
      <c r="A2" s="86" t="s">
        <v>121</v>
      </c>
      <c r="B2" s="86"/>
      <c r="C2" s="86"/>
      <c r="D2" s="86"/>
      <c r="E2" s="86"/>
      <c r="F2" s="86"/>
      <c r="G2" s="86"/>
      <c r="H2" s="86"/>
      <c r="I2" s="86"/>
      <c r="J2" s="86"/>
    </row>
    <row r="3" spans="1:13" ht="23.1" customHeight="1">
      <c r="A3" s="57"/>
      <c r="B3" s="57"/>
      <c r="C3" s="57"/>
      <c r="D3" s="57"/>
      <c r="E3" s="57"/>
      <c r="F3" s="57"/>
      <c r="G3" s="57"/>
      <c r="H3" s="57"/>
      <c r="I3" s="57"/>
      <c r="J3" s="57"/>
    </row>
    <row r="4" spans="1:13" s="208" customFormat="1" ht="21.95" customHeight="1">
      <c r="A4" s="205"/>
      <c r="B4" s="206"/>
      <c r="C4" s="207"/>
      <c r="D4" s="243" t="s">
        <v>1</v>
      </c>
      <c r="E4" s="243"/>
      <c r="F4" s="243"/>
      <c r="H4" s="243" t="s">
        <v>2</v>
      </c>
      <c r="I4" s="243"/>
      <c r="J4" s="243"/>
    </row>
    <row r="5" spans="1:13" ht="21.95" customHeight="1">
      <c r="A5" s="57"/>
      <c r="D5" s="1" t="s">
        <v>214</v>
      </c>
      <c r="E5" s="1"/>
      <c r="F5" s="1" t="s">
        <v>3</v>
      </c>
      <c r="H5" s="1" t="s">
        <v>214</v>
      </c>
      <c r="I5" s="1"/>
      <c r="J5" s="1" t="s">
        <v>3</v>
      </c>
    </row>
    <row r="6" spans="1:13" ht="21.95" customHeight="1">
      <c r="A6" s="57"/>
      <c r="B6" s="20" t="s">
        <v>5</v>
      </c>
      <c r="D6" s="16">
        <v>2568</v>
      </c>
      <c r="E6" s="16"/>
      <c r="F6" s="16">
        <v>2567</v>
      </c>
      <c r="H6" s="16">
        <v>2568</v>
      </c>
      <c r="I6" s="16"/>
      <c r="J6" s="16">
        <v>2567</v>
      </c>
    </row>
    <row r="7" spans="1:13" ht="21.95" customHeight="1">
      <c r="A7" s="31" t="s">
        <v>4</v>
      </c>
      <c r="D7" s="16" t="s">
        <v>6</v>
      </c>
      <c r="H7" s="16" t="s">
        <v>6</v>
      </c>
    </row>
    <row r="8" spans="1:13" ht="21.95" customHeight="1">
      <c r="B8" s="90"/>
      <c r="C8" s="57"/>
      <c r="D8" s="244" t="s">
        <v>7</v>
      </c>
      <c r="E8" s="244"/>
      <c r="F8" s="244"/>
      <c r="G8" s="244"/>
      <c r="H8" s="244"/>
      <c r="I8" s="244"/>
      <c r="J8" s="244"/>
    </row>
    <row r="9" spans="1:13" ht="21.95" customHeight="1">
      <c r="A9" s="91" t="s">
        <v>8</v>
      </c>
      <c r="D9" s="92"/>
      <c r="E9" s="92"/>
      <c r="F9" s="92"/>
      <c r="G9" s="92"/>
      <c r="H9" s="92"/>
      <c r="I9" s="92"/>
      <c r="J9" s="92"/>
    </row>
    <row r="10" spans="1:13" ht="21.95" customHeight="1">
      <c r="A10" s="55" t="s">
        <v>9</v>
      </c>
      <c r="D10" s="9">
        <v>24659</v>
      </c>
      <c r="E10" s="9"/>
      <c r="F10" s="92">
        <v>29461</v>
      </c>
      <c r="G10" s="9"/>
      <c r="H10" s="9">
        <v>15519</v>
      </c>
      <c r="I10" s="9"/>
      <c r="J10" s="9">
        <v>16794</v>
      </c>
    </row>
    <row r="11" spans="1:13" ht="21.95" customHeight="1">
      <c r="A11" s="55" t="s">
        <v>192</v>
      </c>
      <c r="B11" s="20">
        <v>2</v>
      </c>
      <c r="D11" s="9">
        <v>2963</v>
      </c>
      <c r="E11" s="93"/>
      <c r="F11" s="9">
        <v>3291</v>
      </c>
      <c r="G11" s="93"/>
      <c r="H11" s="93">
        <v>2980</v>
      </c>
      <c r="I11" s="93"/>
      <c r="J11" s="93">
        <v>3291</v>
      </c>
    </row>
    <row r="12" spans="1:13" ht="21.95" customHeight="1">
      <c r="A12" s="55" t="s">
        <v>11</v>
      </c>
      <c r="B12" s="94">
        <v>2</v>
      </c>
      <c r="D12" s="9">
        <v>100031</v>
      </c>
      <c r="E12" s="9"/>
      <c r="F12" s="92">
        <v>195358</v>
      </c>
      <c r="G12" s="9"/>
      <c r="H12" s="9">
        <v>123952</v>
      </c>
      <c r="I12" s="9"/>
      <c r="J12" s="9">
        <v>180858</v>
      </c>
      <c r="K12" s="95"/>
    </row>
    <row r="13" spans="1:13" ht="21.95" customHeight="1">
      <c r="A13" s="55" t="s">
        <v>128</v>
      </c>
      <c r="B13" s="20">
        <v>2</v>
      </c>
      <c r="D13" s="93">
        <v>1038697</v>
      </c>
      <c r="E13" s="93"/>
      <c r="F13" s="93">
        <v>1366400</v>
      </c>
      <c r="G13" s="93"/>
      <c r="H13" s="93">
        <v>1997324</v>
      </c>
      <c r="I13" s="93"/>
      <c r="J13" s="93">
        <v>1944843</v>
      </c>
      <c r="M13" s="96"/>
    </row>
    <row r="14" spans="1:13" ht="21.95" customHeight="1">
      <c r="A14" s="55" t="s">
        <v>12</v>
      </c>
      <c r="B14" s="20">
        <v>3</v>
      </c>
      <c r="D14" s="93">
        <v>70000</v>
      </c>
      <c r="E14" s="9"/>
      <c r="F14" s="93">
        <v>70000</v>
      </c>
      <c r="G14" s="9"/>
      <c r="H14" s="93">
        <v>70000</v>
      </c>
      <c r="I14" s="9"/>
      <c r="J14" s="93">
        <v>70000</v>
      </c>
    </row>
    <row r="15" spans="1:13" ht="21.95" customHeight="1">
      <c r="A15" s="55" t="s">
        <v>142</v>
      </c>
      <c r="B15" s="20">
        <v>2</v>
      </c>
      <c r="D15" s="9">
        <v>23200</v>
      </c>
      <c r="E15" s="9"/>
      <c r="F15" s="93">
        <v>92600</v>
      </c>
      <c r="G15" s="9"/>
      <c r="H15" s="9">
        <v>25874</v>
      </c>
      <c r="I15" s="9"/>
      <c r="J15" s="93">
        <v>92600</v>
      </c>
    </row>
    <row r="16" spans="1:13" ht="21.95" customHeight="1">
      <c r="A16" s="7" t="s">
        <v>14</v>
      </c>
      <c r="D16" s="9">
        <v>12947</v>
      </c>
      <c r="E16" s="9"/>
      <c r="F16" s="9">
        <v>11864</v>
      </c>
      <c r="G16" s="9"/>
      <c r="H16" s="9">
        <v>0</v>
      </c>
      <c r="I16" s="9"/>
      <c r="J16" s="9">
        <v>0</v>
      </c>
      <c r="K16" s="95"/>
      <c r="L16" s="95"/>
    </row>
    <row r="17" spans="1:15" ht="21.95" customHeight="1">
      <c r="A17" s="7" t="s">
        <v>143</v>
      </c>
      <c r="D17" s="9">
        <v>50000</v>
      </c>
      <c r="E17" s="9"/>
      <c r="F17" s="9">
        <v>50000</v>
      </c>
      <c r="G17" s="9"/>
      <c r="H17" s="9">
        <v>2500</v>
      </c>
      <c r="I17" s="9"/>
      <c r="J17" s="9">
        <v>2500</v>
      </c>
    </row>
    <row r="18" spans="1:15" s="57" customFormat="1" ht="21.95" customHeight="1">
      <c r="A18" s="57" t="s">
        <v>15</v>
      </c>
      <c r="B18" s="90"/>
      <c r="C18" s="89"/>
      <c r="D18" s="98">
        <f>SUM(D10:D17)</f>
        <v>1322497</v>
      </c>
      <c r="E18" s="99"/>
      <c r="F18" s="98">
        <f>SUM(F10:F17)</f>
        <v>1818974</v>
      </c>
      <c r="G18" s="99"/>
      <c r="H18" s="98">
        <f>SUM(H10:H17)</f>
        <v>2238149</v>
      </c>
      <c r="I18" s="99"/>
      <c r="J18" s="98">
        <f>SUM(J10:J17)</f>
        <v>2310886</v>
      </c>
      <c r="L18" s="100"/>
    </row>
    <row r="19" spans="1:15" ht="21.95" customHeight="1">
      <c r="A19" s="7"/>
      <c r="D19" s="93"/>
      <c r="E19" s="9"/>
      <c r="F19" s="93"/>
      <c r="G19" s="9"/>
      <c r="H19" s="93"/>
      <c r="I19" s="9"/>
      <c r="J19" s="93"/>
      <c r="L19" s="95"/>
    </row>
    <row r="20" spans="1:15" ht="21.95" customHeight="1">
      <c r="A20" s="91" t="s">
        <v>16</v>
      </c>
      <c r="D20" s="11"/>
      <c r="E20" s="11"/>
      <c r="F20" s="11"/>
      <c r="G20" s="11"/>
      <c r="H20" s="11"/>
      <c r="I20" s="11"/>
      <c r="J20" s="11"/>
    </row>
    <row r="21" spans="1:15" ht="21.95" customHeight="1">
      <c r="A21" s="7" t="s">
        <v>17</v>
      </c>
      <c r="B21" s="20" t="s">
        <v>168</v>
      </c>
      <c r="D21" s="11">
        <v>28430</v>
      </c>
      <c r="E21" s="11"/>
      <c r="F21" s="11">
        <v>495230</v>
      </c>
      <c r="G21" s="11"/>
      <c r="H21" s="11">
        <v>19216</v>
      </c>
      <c r="I21" s="36"/>
      <c r="J21" s="9">
        <v>15342</v>
      </c>
      <c r="K21" s="95"/>
      <c r="L21" s="95"/>
      <c r="M21" s="95"/>
      <c r="N21" s="95"/>
      <c r="O21" s="95"/>
    </row>
    <row r="22" spans="1:15" ht="21.95" customHeight="1">
      <c r="A22" s="55" t="s">
        <v>18</v>
      </c>
      <c r="B22" s="20">
        <v>5</v>
      </c>
      <c r="D22" s="11">
        <v>0</v>
      </c>
      <c r="E22" s="11"/>
      <c r="F22" s="11">
        <v>0</v>
      </c>
      <c r="G22" s="11"/>
      <c r="H22" s="11">
        <v>358404</v>
      </c>
      <c r="I22" s="11"/>
      <c r="J22" s="9">
        <v>605457</v>
      </c>
      <c r="M22" s="95"/>
    </row>
    <row r="23" spans="1:15" ht="21.95" customHeight="1">
      <c r="A23" s="55" t="s">
        <v>144</v>
      </c>
      <c r="B23" s="20">
        <v>5</v>
      </c>
      <c r="D23" s="101">
        <v>1051318</v>
      </c>
      <c r="E23" s="11"/>
      <c r="F23" s="101">
        <v>1247648</v>
      </c>
      <c r="G23" s="11"/>
      <c r="H23" s="11">
        <v>902654</v>
      </c>
      <c r="I23" s="11"/>
      <c r="J23" s="9">
        <v>1415539</v>
      </c>
    </row>
    <row r="24" spans="1:15" ht="21.95" customHeight="1">
      <c r="A24" s="55" t="s">
        <v>176</v>
      </c>
      <c r="D24" s="11">
        <v>664171</v>
      </c>
      <c r="E24" s="11"/>
      <c r="F24" s="11">
        <v>737264</v>
      </c>
      <c r="G24" s="11"/>
      <c r="H24" s="11">
        <v>9373</v>
      </c>
      <c r="I24" s="11"/>
      <c r="J24" s="9">
        <v>12953</v>
      </c>
    </row>
    <row r="25" spans="1:15" ht="21.95" customHeight="1">
      <c r="A25" s="55" t="s">
        <v>145</v>
      </c>
      <c r="D25" s="11">
        <v>29544</v>
      </c>
      <c r="E25" s="11"/>
      <c r="F25" s="11">
        <v>33407</v>
      </c>
      <c r="G25" s="11"/>
      <c r="H25" s="11">
        <v>1518</v>
      </c>
      <c r="I25" s="11"/>
      <c r="J25" s="9">
        <v>1462</v>
      </c>
    </row>
    <row r="26" spans="1:15" ht="21.95" customHeight="1">
      <c r="A26" s="55" t="s">
        <v>20</v>
      </c>
      <c r="B26" s="20">
        <v>2</v>
      </c>
      <c r="D26" s="11">
        <v>57328</v>
      </c>
      <c r="E26" s="11"/>
      <c r="F26" s="11">
        <v>58588</v>
      </c>
      <c r="G26" s="11"/>
      <c r="H26" s="11">
        <v>757</v>
      </c>
      <c r="I26" s="11"/>
      <c r="J26" s="9">
        <v>774</v>
      </c>
    </row>
    <row r="27" spans="1:15" s="57" customFormat="1" ht="21.95" customHeight="1">
      <c r="A27" s="57" t="s">
        <v>21</v>
      </c>
      <c r="B27" s="90"/>
      <c r="C27" s="89"/>
      <c r="D27" s="78">
        <f>SUM(D21:D26)</f>
        <v>1830791</v>
      </c>
      <c r="E27" s="44"/>
      <c r="F27" s="78">
        <f>SUM(F21:F26)</f>
        <v>2572137</v>
      </c>
      <c r="G27" s="44"/>
      <c r="H27" s="78">
        <f>SUM(H21:H26)</f>
        <v>1291922</v>
      </c>
      <c r="I27" s="44"/>
      <c r="J27" s="78">
        <f>SUM(J21:J26)</f>
        <v>2051527</v>
      </c>
    </row>
    <row r="28" spans="1:15" s="57" customFormat="1" ht="21.95" customHeight="1">
      <c r="B28" s="90"/>
      <c r="C28" s="89"/>
      <c r="D28" s="42"/>
      <c r="E28" s="42"/>
      <c r="F28" s="42"/>
      <c r="G28" s="42"/>
      <c r="H28" s="42"/>
      <c r="I28" s="42"/>
      <c r="J28" s="42"/>
    </row>
    <row r="29" spans="1:15" ht="21.95" customHeight="1" thickBot="1">
      <c r="A29" s="57" t="s">
        <v>22</v>
      </c>
      <c r="B29" s="90"/>
      <c r="C29" s="89"/>
      <c r="D29" s="84">
        <f>D27+D18</f>
        <v>3153288</v>
      </c>
      <c r="E29" s="42"/>
      <c r="F29" s="84">
        <f>F27+F18</f>
        <v>4391111</v>
      </c>
      <c r="G29" s="42"/>
      <c r="H29" s="84">
        <f>H27+H18</f>
        <v>3530071</v>
      </c>
      <c r="I29" s="42"/>
      <c r="J29" s="84">
        <f>J27+J18</f>
        <v>4362413</v>
      </c>
    </row>
    <row r="30" spans="1:15" ht="21.95" customHeight="1" thickTop="1">
      <c r="A30" s="57"/>
      <c r="B30" s="90"/>
      <c r="C30" s="89"/>
      <c r="D30" s="36"/>
      <c r="E30" s="36"/>
      <c r="F30" s="36"/>
      <c r="G30" s="36"/>
      <c r="H30" s="36"/>
      <c r="I30" s="36"/>
      <c r="J30" s="36"/>
    </row>
    <row r="31" spans="1:15" hidden="1">
      <c r="A31" s="57"/>
      <c r="B31" s="90"/>
      <c r="C31" s="89"/>
      <c r="D31" s="36"/>
      <c r="E31" s="36"/>
      <c r="F31" s="36"/>
      <c r="G31" s="36"/>
      <c r="H31" s="36"/>
      <c r="I31" s="36"/>
      <c r="J31" s="36"/>
    </row>
    <row r="32" spans="1:15" hidden="1">
      <c r="A32" s="57"/>
      <c r="B32" s="90"/>
      <c r="C32" s="89"/>
      <c r="D32" s="36"/>
      <c r="E32" s="36"/>
      <c r="F32" s="36"/>
      <c r="G32" s="36"/>
      <c r="H32" s="36"/>
      <c r="I32" s="36"/>
      <c r="J32" s="36"/>
    </row>
    <row r="33" spans="1:10" hidden="1">
      <c r="A33" s="57"/>
      <c r="B33" s="90"/>
      <c r="C33" s="89"/>
      <c r="D33" s="36"/>
      <c r="E33" s="36"/>
      <c r="F33" s="36"/>
      <c r="G33" s="36"/>
      <c r="H33" s="36"/>
      <c r="I33" s="36"/>
      <c r="J33" s="36"/>
    </row>
    <row r="34" spans="1:10" hidden="1">
      <c r="A34" s="57"/>
      <c r="B34" s="90"/>
      <c r="C34" s="89"/>
      <c r="D34" s="36"/>
      <c r="E34" s="36"/>
      <c r="F34" s="36"/>
      <c r="G34" s="36"/>
      <c r="H34" s="36"/>
      <c r="I34" s="36"/>
      <c r="J34" s="36"/>
    </row>
    <row r="35" spans="1:10" hidden="1">
      <c r="A35" s="245" t="s">
        <v>23</v>
      </c>
      <c r="B35" s="245"/>
      <c r="D35" s="36"/>
      <c r="E35" s="95"/>
      <c r="F35" s="36"/>
      <c r="G35" s="95"/>
      <c r="H35" s="36"/>
      <c r="I35" s="95"/>
      <c r="J35" s="36"/>
    </row>
    <row r="36" spans="1:10" s="87" customFormat="1" ht="23.1" customHeight="1">
      <c r="A36" s="86" t="s">
        <v>0</v>
      </c>
    </row>
    <row r="37" spans="1:10" s="87" customFormat="1" ht="23.1" customHeight="1">
      <c r="A37" s="86" t="s">
        <v>121</v>
      </c>
      <c r="B37" s="86"/>
      <c r="C37" s="86"/>
      <c r="D37" s="86"/>
      <c r="E37" s="86"/>
      <c r="F37" s="86"/>
      <c r="G37" s="86"/>
      <c r="H37" s="86"/>
      <c r="I37" s="86"/>
      <c r="J37" s="86"/>
    </row>
    <row r="38" spans="1:10" ht="23.1" customHeight="1">
      <c r="A38" s="57" t="s">
        <v>23</v>
      </c>
      <c r="B38" s="57"/>
      <c r="C38" s="57"/>
      <c r="D38" s="57"/>
      <c r="E38" s="57"/>
      <c r="F38" s="57"/>
      <c r="G38" s="57"/>
      <c r="H38" s="57"/>
      <c r="I38" s="57"/>
      <c r="J38" s="57"/>
    </row>
    <row r="39" spans="1:10" s="208" customFormat="1" ht="21.95" customHeight="1">
      <c r="A39" s="205"/>
      <c r="C39" s="207"/>
      <c r="D39" s="243" t="s">
        <v>1</v>
      </c>
      <c r="E39" s="243"/>
      <c r="F39" s="243"/>
      <c r="G39" s="205"/>
      <c r="H39" s="243" t="s">
        <v>2</v>
      </c>
      <c r="I39" s="243"/>
      <c r="J39" s="243"/>
    </row>
    <row r="40" spans="1:10" ht="21.95" customHeight="1">
      <c r="A40" s="57"/>
      <c r="D40" s="1" t="s">
        <v>214</v>
      </c>
      <c r="E40" s="1"/>
      <c r="F40" s="1" t="s">
        <v>3</v>
      </c>
      <c r="H40" s="1" t="s">
        <v>214</v>
      </c>
      <c r="I40" s="1"/>
      <c r="J40" s="1" t="s">
        <v>3</v>
      </c>
    </row>
    <row r="41" spans="1:10" ht="21.95" customHeight="1">
      <c r="A41" s="57"/>
      <c r="B41" s="20" t="s">
        <v>5</v>
      </c>
      <c r="D41" s="16">
        <v>2568</v>
      </c>
      <c r="E41" s="16"/>
      <c r="F41" s="16">
        <v>2567</v>
      </c>
      <c r="H41" s="16">
        <v>2568</v>
      </c>
      <c r="I41" s="16"/>
      <c r="J41" s="16">
        <v>2567</v>
      </c>
    </row>
    <row r="42" spans="1:10" ht="21.95" customHeight="1">
      <c r="A42" s="31" t="s">
        <v>24</v>
      </c>
      <c r="D42" s="16" t="s">
        <v>6</v>
      </c>
      <c r="H42" s="16" t="s">
        <v>6</v>
      </c>
    </row>
    <row r="43" spans="1:10" ht="21.95" customHeight="1">
      <c r="B43" s="90"/>
      <c r="C43" s="89"/>
      <c r="D43" s="244" t="s">
        <v>7</v>
      </c>
      <c r="E43" s="244"/>
      <c r="F43" s="244"/>
      <c r="G43" s="244"/>
      <c r="H43" s="244"/>
      <c r="I43" s="244"/>
      <c r="J43" s="244"/>
    </row>
    <row r="44" spans="1:10" ht="21.95" customHeight="1">
      <c r="A44" s="91" t="s">
        <v>25</v>
      </c>
      <c r="D44" s="92"/>
      <c r="E44" s="92"/>
      <c r="F44" s="92"/>
      <c r="G44" s="92"/>
      <c r="H44" s="92"/>
      <c r="I44" s="92"/>
      <c r="J44" s="92"/>
    </row>
    <row r="45" spans="1:10" ht="21.95" customHeight="1">
      <c r="A45" s="55" t="s">
        <v>26</v>
      </c>
      <c r="B45" s="20">
        <v>7</v>
      </c>
      <c r="D45" s="11">
        <v>123366</v>
      </c>
      <c r="E45" s="102"/>
      <c r="F45" s="11">
        <v>40077</v>
      </c>
      <c r="G45" s="102"/>
      <c r="H45" s="11">
        <v>123366</v>
      </c>
      <c r="I45" s="102"/>
      <c r="J45" s="11">
        <v>40077</v>
      </c>
    </row>
    <row r="46" spans="1:10" ht="21.95" customHeight="1">
      <c r="A46" s="55" t="s">
        <v>27</v>
      </c>
      <c r="B46" s="20">
        <v>2</v>
      </c>
      <c r="D46" s="11">
        <v>124251</v>
      </c>
      <c r="E46" s="102"/>
      <c r="F46" s="11">
        <v>196128</v>
      </c>
      <c r="G46" s="102"/>
      <c r="H46" s="11">
        <v>41666</v>
      </c>
      <c r="I46" s="102"/>
      <c r="J46" s="11">
        <v>55295</v>
      </c>
    </row>
    <row r="47" spans="1:10" ht="21.95" customHeight="1">
      <c r="A47" s="55" t="s">
        <v>28</v>
      </c>
      <c r="B47" s="20">
        <v>7</v>
      </c>
      <c r="D47" s="11">
        <v>366800</v>
      </c>
      <c r="E47" s="10"/>
      <c r="F47" s="11">
        <v>366800</v>
      </c>
      <c r="G47" s="10"/>
      <c r="H47" s="10">
        <v>366800</v>
      </c>
      <c r="I47" s="10"/>
      <c r="J47" s="10">
        <v>366800</v>
      </c>
    </row>
    <row r="48" spans="1:10" ht="21.95" customHeight="1">
      <c r="A48" s="53" t="s">
        <v>29</v>
      </c>
      <c r="B48" s="20" t="s">
        <v>173</v>
      </c>
      <c r="C48" s="12"/>
      <c r="D48" s="10">
        <v>25892</v>
      </c>
      <c r="E48" s="93"/>
      <c r="F48" s="10">
        <v>29220</v>
      </c>
      <c r="G48" s="103"/>
      <c r="H48" s="10">
        <v>2192</v>
      </c>
      <c r="I48" s="103"/>
      <c r="J48" s="10">
        <v>3715</v>
      </c>
    </row>
    <row r="49" spans="1:12" ht="21.95" customHeight="1">
      <c r="A49" s="55" t="s">
        <v>194</v>
      </c>
      <c r="B49" s="20" t="s">
        <v>173</v>
      </c>
      <c r="D49" s="11">
        <v>0</v>
      </c>
      <c r="E49" s="10"/>
      <c r="F49" s="11">
        <v>50000</v>
      </c>
      <c r="G49" s="10"/>
      <c r="H49" s="10">
        <v>55000</v>
      </c>
      <c r="I49" s="10"/>
      <c r="J49" s="10">
        <v>96000</v>
      </c>
      <c r="L49" s="95"/>
    </row>
    <row r="50" spans="1:12" ht="21.95" customHeight="1">
      <c r="A50" s="55" t="s">
        <v>124</v>
      </c>
      <c r="B50" s="20">
        <v>7</v>
      </c>
      <c r="D50" s="10">
        <v>48000</v>
      </c>
      <c r="E50" s="10"/>
      <c r="F50" s="10">
        <v>600000</v>
      </c>
      <c r="G50" s="10"/>
      <c r="H50" s="10">
        <v>48000</v>
      </c>
      <c r="I50" s="10"/>
      <c r="J50" s="10">
        <v>600000</v>
      </c>
      <c r="L50" s="95"/>
    </row>
    <row r="51" spans="1:12" ht="21.95" customHeight="1">
      <c r="A51" s="55" t="s">
        <v>146</v>
      </c>
      <c r="B51" s="20">
        <v>2</v>
      </c>
      <c r="D51" s="10">
        <v>20400</v>
      </c>
      <c r="E51" s="10"/>
      <c r="F51" s="10">
        <v>14400</v>
      </c>
      <c r="G51" s="10"/>
      <c r="H51" s="11">
        <v>20400</v>
      </c>
      <c r="I51" s="10"/>
      <c r="J51" s="10">
        <v>82231</v>
      </c>
      <c r="L51" s="95"/>
    </row>
    <row r="52" spans="1:12" ht="21.95" customHeight="1">
      <c r="A52" s="55" t="s">
        <v>147</v>
      </c>
      <c r="D52" s="10">
        <v>0</v>
      </c>
      <c r="E52" s="10"/>
      <c r="F52" s="10">
        <v>8518</v>
      </c>
      <c r="G52" s="10"/>
      <c r="H52" s="11">
        <v>0</v>
      </c>
      <c r="I52" s="10"/>
      <c r="J52" s="10">
        <v>8518</v>
      </c>
    </row>
    <row r="53" spans="1:12" ht="21.95" customHeight="1">
      <c r="A53" s="55" t="s">
        <v>119</v>
      </c>
      <c r="B53" s="20">
        <v>2</v>
      </c>
      <c r="D53" s="10">
        <v>60143</v>
      </c>
      <c r="E53" s="10"/>
      <c r="F53" s="10">
        <v>64258</v>
      </c>
      <c r="G53" s="10"/>
      <c r="H53" s="11">
        <v>0</v>
      </c>
      <c r="I53" s="10"/>
      <c r="J53" s="10">
        <v>0</v>
      </c>
    </row>
    <row r="54" spans="1:12" s="57" customFormat="1" ht="21.95" customHeight="1">
      <c r="A54" s="57" t="s">
        <v>30</v>
      </c>
      <c r="B54" s="91"/>
      <c r="C54" s="89"/>
      <c r="D54" s="104">
        <f>SUM(D45:D53)</f>
        <v>768852</v>
      </c>
      <c r="E54" s="80"/>
      <c r="F54" s="104">
        <f>SUM(F45:F53)</f>
        <v>1369401</v>
      </c>
      <c r="G54" s="80"/>
      <c r="H54" s="104">
        <f>SUM(H45:H53)</f>
        <v>657424</v>
      </c>
      <c r="I54" s="80"/>
      <c r="J54" s="104">
        <f>SUM(J45:J53)</f>
        <v>1252636</v>
      </c>
      <c r="L54" s="100"/>
    </row>
    <row r="55" spans="1:12" ht="21.95" customHeight="1">
      <c r="D55" s="102"/>
      <c r="E55" s="102"/>
      <c r="F55" s="102"/>
      <c r="G55" s="102"/>
      <c r="H55" s="102"/>
      <c r="I55" s="102"/>
      <c r="J55" s="102"/>
    </row>
    <row r="56" spans="1:12" ht="21.95" customHeight="1">
      <c r="A56" s="91" t="s">
        <v>31</v>
      </c>
      <c r="D56" s="102"/>
      <c r="E56" s="102"/>
      <c r="F56" s="102"/>
      <c r="G56" s="102"/>
      <c r="H56" s="102"/>
      <c r="I56" s="102"/>
      <c r="J56" s="102"/>
    </row>
    <row r="57" spans="1:12" ht="21.95" customHeight="1">
      <c r="A57" s="53" t="s">
        <v>32</v>
      </c>
      <c r="B57" s="26" t="s">
        <v>173</v>
      </c>
      <c r="C57" s="12"/>
      <c r="D57" s="93">
        <v>920906</v>
      </c>
      <c r="E57" s="93"/>
      <c r="F57" s="93">
        <v>939319</v>
      </c>
      <c r="G57" s="93"/>
      <c r="H57" s="93">
        <v>2861</v>
      </c>
      <c r="I57" s="93"/>
      <c r="J57" s="93">
        <v>3786</v>
      </c>
    </row>
    <row r="58" spans="1:12" ht="21.95" customHeight="1">
      <c r="A58" s="53" t="s">
        <v>33</v>
      </c>
      <c r="B58" s="26"/>
      <c r="C58" s="12"/>
      <c r="D58" s="93">
        <v>25340</v>
      </c>
      <c r="E58" s="93"/>
      <c r="F58" s="93">
        <v>23970</v>
      </c>
      <c r="G58" s="93"/>
      <c r="H58" s="93">
        <v>15195</v>
      </c>
      <c r="I58" s="93"/>
      <c r="J58" s="93">
        <v>16000</v>
      </c>
    </row>
    <row r="59" spans="1:12" s="57" customFormat="1" ht="21.95" customHeight="1">
      <c r="A59" s="57" t="s">
        <v>35</v>
      </c>
      <c r="B59" s="90"/>
      <c r="C59" s="89"/>
      <c r="D59" s="104">
        <f>SUM(D57:D58)</f>
        <v>946246</v>
      </c>
      <c r="E59" s="80"/>
      <c r="F59" s="104">
        <f>SUM(F57:F58)</f>
        <v>963289</v>
      </c>
      <c r="G59" s="80"/>
      <c r="H59" s="104">
        <f>SUM(H57:H58)</f>
        <v>18056</v>
      </c>
      <c r="I59" s="80"/>
      <c r="J59" s="104">
        <f>SUM(J57:J58)</f>
        <v>19786</v>
      </c>
      <c r="L59" s="100"/>
    </row>
    <row r="60" spans="1:12" s="57" customFormat="1" ht="21.95" customHeight="1">
      <c r="B60" s="90"/>
      <c r="C60" s="89"/>
      <c r="D60" s="80"/>
      <c r="E60" s="80"/>
      <c r="F60" s="80"/>
      <c r="G60" s="80"/>
      <c r="H60" s="80"/>
      <c r="I60" s="80"/>
      <c r="J60" s="80"/>
    </row>
    <row r="61" spans="1:12" s="57" customFormat="1" ht="21.95" customHeight="1">
      <c r="A61" s="57" t="s">
        <v>36</v>
      </c>
      <c r="B61" s="90"/>
      <c r="C61" s="89"/>
      <c r="D61" s="79">
        <f>D59+D54</f>
        <v>1715098</v>
      </c>
      <c r="E61" s="80"/>
      <c r="F61" s="79">
        <f>F59+F54</f>
        <v>2332690</v>
      </c>
      <c r="G61" s="80"/>
      <c r="H61" s="79">
        <f>H59+H54</f>
        <v>675480</v>
      </c>
      <c r="I61" s="80"/>
      <c r="J61" s="79">
        <f>J59+J54</f>
        <v>1272422</v>
      </c>
    </row>
    <row r="62" spans="1:12" ht="21.95" customHeight="1">
      <c r="A62" s="7"/>
      <c r="B62" s="105"/>
      <c r="D62" s="95"/>
      <c r="E62" s="95"/>
      <c r="F62" s="95"/>
      <c r="G62" s="95"/>
      <c r="H62" s="95"/>
      <c r="I62" s="95"/>
      <c r="J62" s="95"/>
    </row>
    <row r="63" spans="1:12" s="87" customFormat="1" ht="23.1" customHeight="1">
      <c r="A63" s="86" t="s">
        <v>0</v>
      </c>
    </row>
    <row r="64" spans="1:12" s="87" customFormat="1" ht="23.1" customHeight="1">
      <c r="A64" s="86" t="s">
        <v>121</v>
      </c>
      <c r="B64" s="86"/>
      <c r="C64" s="86"/>
      <c r="D64" s="86"/>
      <c r="E64" s="86"/>
      <c r="F64" s="86"/>
      <c r="G64" s="86"/>
      <c r="H64" s="86"/>
      <c r="I64" s="86"/>
      <c r="J64" s="86"/>
    </row>
    <row r="65" spans="1:11" ht="23.1" customHeight="1">
      <c r="A65" s="57" t="s">
        <v>23</v>
      </c>
      <c r="B65" s="57"/>
      <c r="C65" s="57"/>
      <c r="D65" s="57"/>
      <c r="E65" s="57"/>
      <c r="F65" s="57"/>
      <c r="G65" s="57"/>
      <c r="H65" s="57"/>
      <c r="I65" s="57"/>
      <c r="J65" s="57"/>
    </row>
    <row r="66" spans="1:11" s="208" customFormat="1" ht="21.95" customHeight="1">
      <c r="A66" s="205"/>
      <c r="C66" s="207"/>
      <c r="D66" s="243" t="s">
        <v>1</v>
      </c>
      <c r="E66" s="243"/>
      <c r="F66" s="243"/>
      <c r="G66" s="205"/>
      <c r="H66" s="243" t="s">
        <v>2</v>
      </c>
      <c r="I66" s="243"/>
      <c r="J66" s="243"/>
    </row>
    <row r="67" spans="1:11" ht="21.95" customHeight="1">
      <c r="A67" s="57"/>
      <c r="D67" s="1" t="s">
        <v>214</v>
      </c>
      <c r="E67" s="1"/>
      <c r="F67" s="1" t="s">
        <v>3</v>
      </c>
      <c r="H67" s="1" t="s">
        <v>214</v>
      </c>
      <c r="I67" s="1"/>
      <c r="J67" s="1" t="s">
        <v>3</v>
      </c>
    </row>
    <row r="68" spans="1:11" ht="21.95" customHeight="1">
      <c r="A68" s="57"/>
      <c r="D68" s="16">
        <v>2568</v>
      </c>
      <c r="E68" s="16"/>
      <c r="F68" s="16">
        <v>2567</v>
      </c>
      <c r="H68" s="16">
        <v>2568</v>
      </c>
      <c r="I68" s="16"/>
      <c r="J68" s="16">
        <v>2567</v>
      </c>
    </row>
    <row r="69" spans="1:11" ht="21.95" customHeight="1">
      <c r="A69" s="31"/>
      <c r="D69" s="16" t="s">
        <v>6</v>
      </c>
      <c r="H69" s="16" t="s">
        <v>6</v>
      </c>
    </row>
    <row r="70" spans="1:11" ht="21.95" customHeight="1">
      <c r="B70" s="90"/>
      <c r="C70" s="89"/>
      <c r="D70" s="244" t="s">
        <v>7</v>
      </c>
      <c r="E70" s="244"/>
      <c r="F70" s="244"/>
      <c r="G70" s="244"/>
      <c r="H70" s="244"/>
      <c r="I70" s="244"/>
      <c r="J70" s="244"/>
    </row>
    <row r="71" spans="1:11" ht="21.95" customHeight="1">
      <c r="A71" s="91" t="s">
        <v>37</v>
      </c>
      <c r="B71" s="106"/>
      <c r="D71" s="92"/>
      <c r="E71" s="92"/>
      <c r="F71" s="92"/>
      <c r="G71" s="92"/>
      <c r="H71" s="92"/>
      <c r="I71" s="92"/>
      <c r="J71" s="92"/>
    </row>
    <row r="72" spans="1:11" ht="21.95" customHeight="1">
      <c r="A72" s="7" t="s">
        <v>38</v>
      </c>
      <c r="D72" s="92"/>
      <c r="E72" s="92"/>
      <c r="F72" s="92"/>
      <c r="G72" s="92"/>
      <c r="H72" s="92"/>
      <c r="I72" s="92"/>
      <c r="J72" s="92"/>
    </row>
    <row r="73" spans="1:11" ht="21.95" customHeight="1">
      <c r="A73" s="209" t="s">
        <v>39</v>
      </c>
      <c r="D73" s="92"/>
      <c r="E73" s="92"/>
      <c r="F73" s="92"/>
      <c r="G73" s="92"/>
      <c r="H73" s="92"/>
      <c r="I73" s="92"/>
      <c r="J73" s="92"/>
    </row>
    <row r="74" spans="1:11" ht="21.95" customHeight="1" thickBot="1">
      <c r="A74" s="209" t="s">
        <v>40</v>
      </c>
      <c r="D74" s="107">
        <v>3458554</v>
      </c>
      <c r="E74" s="92"/>
      <c r="F74" s="107">
        <v>3458554</v>
      </c>
      <c r="G74" s="92"/>
      <c r="H74" s="107">
        <v>3458554</v>
      </c>
      <c r="I74" s="92"/>
      <c r="J74" s="107">
        <v>3458554</v>
      </c>
    </row>
    <row r="75" spans="1:11" ht="21.95" customHeight="1" thickTop="1">
      <c r="A75" s="209" t="s">
        <v>41</v>
      </c>
      <c r="D75" s="36"/>
      <c r="E75" s="11"/>
      <c r="F75" s="36"/>
      <c r="G75" s="36"/>
      <c r="H75" s="36"/>
      <c r="I75" s="36"/>
      <c r="J75" s="36"/>
    </row>
    <row r="76" spans="1:11" ht="21.95" customHeight="1">
      <c r="A76" s="209" t="s">
        <v>118</v>
      </c>
      <c r="D76" s="108">
        <f>'SOCE_Conso 11'!C36</f>
        <v>2503255</v>
      </c>
      <c r="E76" s="11"/>
      <c r="F76" s="36">
        <v>2503255</v>
      </c>
      <c r="G76" s="36"/>
      <c r="H76" s="108">
        <f>'SOCE_Separate 12'!E27</f>
        <v>2503255</v>
      </c>
      <c r="I76" s="36"/>
      <c r="J76" s="36">
        <v>2503255</v>
      </c>
      <c r="K76" s="95"/>
    </row>
    <row r="77" spans="1:11" ht="21.95" customHeight="1">
      <c r="A77" s="55" t="s">
        <v>42</v>
      </c>
      <c r="D77" s="108">
        <f>'SOCE_Conso 11'!E36</f>
        <v>207161</v>
      </c>
      <c r="E77" s="36"/>
      <c r="F77" s="36">
        <v>207161</v>
      </c>
      <c r="G77" s="36"/>
      <c r="H77" s="108">
        <f>'SOCE_Separate 12'!G27</f>
        <v>207161</v>
      </c>
      <c r="I77" s="36"/>
      <c r="J77" s="36">
        <v>207161</v>
      </c>
    </row>
    <row r="78" spans="1:11" ht="21.95" customHeight="1">
      <c r="A78" s="55" t="s">
        <v>165</v>
      </c>
      <c r="D78" s="92"/>
      <c r="E78" s="92"/>
      <c r="F78" s="92"/>
      <c r="G78" s="92"/>
      <c r="H78" s="92"/>
      <c r="I78" s="92"/>
      <c r="J78" s="92"/>
    </row>
    <row r="79" spans="1:11" ht="21.95" customHeight="1">
      <c r="A79" s="209" t="s">
        <v>43</v>
      </c>
      <c r="D79" s="92"/>
      <c r="E79" s="92"/>
      <c r="F79" s="92"/>
      <c r="G79" s="92"/>
      <c r="H79" s="92"/>
      <c r="I79" s="92"/>
      <c r="J79" s="92"/>
    </row>
    <row r="80" spans="1:11" ht="21.95" customHeight="1">
      <c r="A80" s="210" t="s">
        <v>44</v>
      </c>
      <c r="D80" s="108">
        <f>'SOCE_Conso 11'!G36</f>
        <v>82900</v>
      </c>
      <c r="E80" s="36"/>
      <c r="F80" s="36">
        <v>82900</v>
      </c>
      <c r="G80" s="36"/>
      <c r="H80" s="108">
        <f>'SOCE_Separate 12'!I27</f>
        <v>82900</v>
      </c>
      <c r="I80" s="36"/>
      <c r="J80" s="36">
        <v>82900</v>
      </c>
    </row>
    <row r="81" spans="1:11" ht="21.95" customHeight="1">
      <c r="A81" s="209" t="s">
        <v>166</v>
      </c>
      <c r="D81" s="108">
        <f>'SOCE_Conso 11'!I36</f>
        <v>-1010420</v>
      </c>
      <c r="E81" s="36"/>
      <c r="F81" s="36">
        <v>-820690</v>
      </c>
      <c r="G81" s="36"/>
      <c r="H81" s="108">
        <f>'SOCE_Separate 12'!K27</f>
        <v>55620</v>
      </c>
      <c r="I81" s="36"/>
      <c r="J81" s="36">
        <v>294894</v>
      </c>
      <c r="K81" s="95"/>
    </row>
    <row r="82" spans="1:11" ht="21.95" customHeight="1">
      <c r="A82" s="55" t="s">
        <v>46</v>
      </c>
      <c r="D82" s="29">
        <f>'SOCE_Conso 11'!K36+'SOCE_Conso 11'!M36+'SOCE_Conso 11'!O36+'SOCE_Conso 11'!Q36</f>
        <v>-344706</v>
      </c>
      <c r="E82" s="36"/>
      <c r="F82" s="109">
        <v>85795</v>
      </c>
      <c r="G82" s="36"/>
      <c r="H82" s="29">
        <f>'SOCE_Separate 12'!M27</f>
        <v>5655</v>
      </c>
      <c r="I82" s="36"/>
      <c r="J82" s="109">
        <v>1781</v>
      </c>
    </row>
    <row r="83" spans="1:11" ht="21.95" customHeight="1">
      <c r="A83" s="57" t="s">
        <v>47</v>
      </c>
      <c r="D83" s="78">
        <f>SUM(D76:D82)</f>
        <v>1438190</v>
      </c>
      <c r="E83" s="42"/>
      <c r="F83" s="78">
        <f>SUM(F76:F82)</f>
        <v>2058421</v>
      </c>
      <c r="G83" s="42"/>
      <c r="H83" s="78">
        <f>SUM(H76:H82)</f>
        <v>2854591</v>
      </c>
      <c r="I83" s="42"/>
      <c r="J83" s="78">
        <f>SUM(J76:J82)</f>
        <v>3089991</v>
      </c>
    </row>
    <row r="84" spans="1:11" ht="21.95" customHeight="1">
      <c r="A84" s="57"/>
      <c r="D84" s="42"/>
      <c r="E84" s="42"/>
      <c r="F84" s="42"/>
      <c r="G84" s="42"/>
      <c r="H84" s="42"/>
      <c r="I84" s="42"/>
      <c r="J84" s="42"/>
    </row>
    <row r="85" spans="1:11" ht="21.95" customHeight="1" thickBot="1">
      <c r="A85" s="57" t="s">
        <v>48</v>
      </c>
      <c r="B85" s="90"/>
      <c r="C85" s="89"/>
      <c r="D85" s="84">
        <f>D61+D83</f>
        <v>3153288</v>
      </c>
      <c r="E85" s="42"/>
      <c r="F85" s="84">
        <f>F61+F83</f>
        <v>4391111</v>
      </c>
      <c r="G85" s="42"/>
      <c r="H85" s="84">
        <f>H61+H83</f>
        <v>3530071</v>
      </c>
      <c r="I85" s="42"/>
      <c r="J85" s="84">
        <f>J61+J83</f>
        <v>4362413</v>
      </c>
    </row>
    <row r="86" spans="1:11" ht="21.95" customHeight="1" thickTop="1">
      <c r="C86" s="89"/>
      <c r="D86" s="36"/>
      <c r="E86" s="36"/>
      <c r="F86" s="36"/>
      <c r="G86" s="36"/>
      <c r="H86" s="36"/>
      <c r="I86" s="36"/>
      <c r="J86" s="36"/>
    </row>
    <row r="87" spans="1:11">
      <c r="A87" s="245"/>
      <c r="B87" s="245"/>
      <c r="C87" s="89"/>
      <c r="D87" s="36"/>
      <c r="E87" s="36"/>
      <c r="F87" s="36"/>
      <c r="G87" s="36"/>
      <c r="H87" s="36"/>
      <c r="I87" s="36"/>
      <c r="J87" s="36"/>
    </row>
    <row r="88" spans="1:11">
      <c r="B88" s="55"/>
      <c r="C88" s="55"/>
    </row>
    <row r="89" spans="1:11">
      <c r="B89" s="88"/>
      <c r="D89" s="95"/>
      <c r="E89" s="95"/>
      <c r="F89" s="95"/>
      <c r="G89" s="95"/>
      <c r="H89" s="95"/>
      <c r="I89" s="95"/>
      <c r="J89" s="95"/>
    </row>
    <row r="90" spans="1:11">
      <c r="B90" s="88"/>
      <c r="D90" s="95"/>
      <c r="F90" s="95"/>
      <c r="H90" s="95"/>
      <c r="J90" s="95"/>
    </row>
    <row r="94" spans="1:11">
      <c r="B94" s="88"/>
    </row>
    <row r="95" spans="1:11">
      <c r="B95" s="88"/>
    </row>
  </sheetData>
  <mergeCells count="11">
    <mergeCell ref="H66:J66"/>
    <mergeCell ref="D70:J70"/>
    <mergeCell ref="A87:B87"/>
    <mergeCell ref="D4:F4"/>
    <mergeCell ref="H4:J4"/>
    <mergeCell ref="D8:J8"/>
    <mergeCell ref="A35:B35"/>
    <mergeCell ref="H39:J39"/>
    <mergeCell ref="D43:J43"/>
    <mergeCell ref="D39:F39"/>
    <mergeCell ref="D66:F66"/>
  </mergeCells>
  <pageMargins left="0.8" right="0.8" top="0.48" bottom="0.4" header="0.5" footer="0.5"/>
  <pageSetup paperSize="9" scale="77" firstPageNumber="4" fitToHeight="0" orientation="portrait" useFirstPageNumber="1" r:id="rId1"/>
  <headerFooter>
    <oddFooter>&amp;L  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30" max="16383" man="1"/>
    <brk id="62" max="9" man="1"/>
  </rowBreaks>
  <customProperties>
    <customPr name="OrphanNamesChecke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"/>
  <sheetViews>
    <sheetView workbookViewId="0"/>
  </sheetViews>
  <sheetFormatPr defaultRowHeight="21"/>
  <sheetData>
    <row r="1" spans="1:12">
      <c r="A1">
        <v>1761705469627</v>
      </c>
      <c r="B1" t="s">
        <v>240</v>
      </c>
      <c r="C1" t="s">
        <v>241</v>
      </c>
      <c r="D1">
        <v>0</v>
      </c>
      <c r="E1">
        <v>1762223759544</v>
      </c>
      <c r="F1" t="s">
        <v>262</v>
      </c>
      <c r="G1" t="s">
        <v>263</v>
      </c>
      <c r="H1">
        <v>0</v>
      </c>
      <c r="I1">
        <v>1762411365646</v>
      </c>
      <c r="J1" t="s">
        <v>270</v>
      </c>
      <c r="K1" t="s">
        <v>271</v>
      </c>
      <c r="L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4"/>
  <sheetViews>
    <sheetView view="pageBreakPreview" topLeftCell="A70" zoomScale="80" zoomScaleNormal="100" zoomScaleSheetLayoutView="80" workbookViewId="0">
      <selection activeCell="M22" sqref="M22"/>
    </sheetView>
  </sheetViews>
  <sheetFormatPr defaultColWidth="10.6640625" defaultRowHeight="21.95" customHeight="1"/>
  <cols>
    <col min="1" max="1" width="56.83203125" style="186" customWidth="1"/>
    <col min="2" max="2" width="9.83203125" style="187" customWidth="1"/>
    <col min="3" max="3" width="1.83203125" style="188" customWidth="1"/>
    <col min="4" max="4" width="14.83203125" style="186" customWidth="1"/>
    <col min="5" max="5" width="1.83203125" style="186" customWidth="1"/>
    <col min="6" max="6" width="14.83203125" style="186" customWidth="1"/>
    <col min="7" max="7" width="1.83203125" style="189" customWidth="1"/>
    <col min="8" max="8" width="14.83203125" style="186" customWidth="1"/>
    <col min="9" max="9" width="1.83203125" style="186" customWidth="1"/>
    <col min="10" max="10" width="14.83203125" style="186" customWidth="1"/>
    <col min="11" max="16384" width="10.6640625" style="186"/>
  </cols>
  <sheetData>
    <row r="1" spans="1:10" s="112" customFormat="1" ht="23.1" customHeight="1">
      <c r="A1" s="52" t="s">
        <v>0</v>
      </c>
      <c r="B1" s="110"/>
      <c r="C1" s="52"/>
      <c r="D1" s="52"/>
      <c r="E1" s="52"/>
      <c r="F1" s="52"/>
      <c r="G1" s="111"/>
      <c r="H1" s="52"/>
      <c r="I1" s="52"/>
      <c r="J1" s="52"/>
    </row>
    <row r="2" spans="1:10" s="112" customFormat="1" ht="23.1" customHeight="1">
      <c r="A2" s="113" t="s">
        <v>49</v>
      </c>
      <c r="B2" s="114"/>
      <c r="C2" s="113"/>
      <c r="D2" s="113"/>
      <c r="E2" s="113"/>
      <c r="F2" s="113"/>
      <c r="G2" s="115"/>
      <c r="H2" s="113"/>
      <c r="I2" s="113"/>
      <c r="J2" s="113"/>
    </row>
    <row r="3" spans="1:10" s="112" customFormat="1" ht="23.1" customHeight="1">
      <c r="A3" s="113"/>
      <c r="B3" s="114"/>
      <c r="C3" s="113"/>
      <c r="D3" s="113"/>
      <c r="E3" s="113"/>
      <c r="F3" s="113"/>
      <c r="G3" s="115"/>
      <c r="H3" s="113"/>
      <c r="I3" s="113"/>
      <c r="J3" s="113"/>
    </row>
    <row r="4" spans="1:10" s="118" customFormat="1" ht="21.95" customHeight="1">
      <c r="A4" s="116"/>
      <c r="B4" s="117"/>
      <c r="D4" s="246" t="s">
        <v>1</v>
      </c>
      <c r="E4" s="246"/>
      <c r="F4" s="246"/>
      <c r="G4" s="246"/>
      <c r="H4" s="246" t="s">
        <v>2</v>
      </c>
      <c r="I4" s="246"/>
      <c r="J4" s="246"/>
    </row>
    <row r="5" spans="1:10" s="118" customFormat="1" ht="21.95" customHeight="1">
      <c r="A5" s="116"/>
      <c r="B5" s="119"/>
      <c r="C5" s="119"/>
      <c r="D5" s="247" t="s">
        <v>50</v>
      </c>
      <c r="E5" s="247"/>
      <c r="F5" s="247"/>
      <c r="G5" s="120"/>
      <c r="H5" s="247" t="s">
        <v>50</v>
      </c>
      <c r="I5" s="247"/>
      <c r="J5" s="247"/>
    </row>
    <row r="6" spans="1:10" s="118" customFormat="1" ht="21.95" customHeight="1">
      <c r="A6" s="116"/>
      <c r="B6" s="117"/>
      <c r="C6" s="119"/>
      <c r="D6" s="247" t="s">
        <v>215</v>
      </c>
      <c r="E6" s="247"/>
      <c r="F6" s="247"/>
      <c r="G6" s="120"/>
      <c r="H6" s="247" t="s">
        <v>215</v>
      </c>
      <c r="I6" s="247"/>
      <c r="J6" s="247"/>
    </row>
    <row r="7" spans="1:10" s="118" customFormat="1" ht="21.95" customHeight="1">
      <c r="A7" s="116"/>
      <c r="C7" s="119"/>
      <c r="D7" s="117">
        <v>2568</v>
      </c>
      <c r="F7" s="117">
        <v>2567</v>
      </c>
      <c r="G7" s="121"/>
      <c r="H7" s="117">
        <v>2568</v>
      </c>
      <c r="J7" s="117">
        <v>2567</v>
      </c>
    </row>
    <row r="8" spans="1:10" s="118" customFormat="1" ht="21.95" customHeight="1">
      <c r="A8" s="116"/>
      <c r="B8" s="20"/>
      <c r="C8" s="119"/>
      <c r="D8" s="117"/>
      <c r="F8" s="117" t="s">
        <v>167</v>
      </c>
      <c r="G8" s="121"/>
      <c r="H8" s="117"/>
      <c r="J8" s="117"/>
    </row>
    <row r="9" spans="1:10" s="118" customFormat="1" ht="21.95" customHeight="1">
      <c r="A9" s="116"/>
      <c r="B9" s="119"/>
      <c r="C9" s="122"/>
      <c r="D9" s="248" t="s">
        <v>7</v>
      </c>
      <c r="E9" s="248"/>
      <c r="F9" s="248"/>
      <c r="G9" s="248"/>
      <c r="H9" s="248"/>
      <c r="I9" s="248"/>
      <c r="J9" s="248"/>
    </row>
    <row r="10" spans="1:10" s="118" customFormat="1" ht="21.95" customHeight="1">
      <c r="A10" s="116" t="s">
        <v>148</v>
      </c>
      <c r="B10" s="119"/>
      <c r="C10" s="122"/>
      <c r="D10" s="119"/>
      <c r="E10" s="119"/>
      <c r="F10" s="119"/>
      <c r="G10" s="119"/>
      <c r="H10" s="119"/>
      <c r="I10" s="119"/>
      <c r="J10" s="119"/>
    </row>
    <row r="11" spans="1:10" s="118" customFormat="1" ht="21.95" customHeight="1">
      <c r="A11" s="123" t="s">
        <v>51</v>
      </c>
      <c r="B11" s="119"/>
      <c r="C11" s="119"/>
      <c r="D11" s="124"/>
      <c r="E11" s="124"/>
      <c r="F11" s="125"/>
      <c r="G11" s="126"/>
      <c r="H11" s="124"/>
      <c r="I11" s="124"/>
      <c r="J11" s="124"/>
    </row>
    <row r="12" spans="1:10" s="118" customFormat="1" ht="21.95" customHeight="1">
      <c r="A12" s="127" t="s">
        <v>149</v>
      </c>
      <c r="B12" s="128"/>
      <c r="C12" s="128"/>
      <c r="D12" s="129">
        <v>18208</v>
      </c>
      <c r="E12" s="125"/>
      <c r="F12" s="129">
        <v>70202</v>
      </c>
      <c r="G12" s="130"/>
      <c r="H12" s="129">
        <v>36678</v>
      </c>
      <c r="I12" s="125"/>
      <c r="J12" s="129">
        <v>26898</v>
      </c>
    </row>
    <row r="13" spans="1:10" s="118" customFormat="1" ht="21.95" customHeight="1">
      <c r="A13" s="127" t="s">
        <v>150</v>
      </c>
      <c r="B13" s="128"/>
      <c r="C13" s="128"/>
      <c r="D13" s="129">
        <v>1230</v>
      </c>
      <c r="E13" s="132"/>
      <c r="F13" s="129">
        <v>0</v>
      </c>
      <c r="G13" s="133"/>
      <c r="H13" s="129">
        <v>1380</v>
      </c>
      <c r="I13" s="132"/>
      <c r="J13" s="129">
        <v>4620</v>
      </c>
    </row>
    <row r="14" spans="1:10" s="118" customFormat="1" ht="21.95" customHeight="1">
      <c r="A14" s="127" t="s">
        <v>52</v>
      </c>
      <c r="B14" s="128"/>
      <c r="C14" s="128"/>
      <c r="D14" s="129">
        <v>51763</v>
      </c>
      <c r="E14" s="132"/>
      <c r="F14" s="129">
        <v>49547</v>
      </c>
      <c r="G14" s="133"/>
      <c r="H14" s="129">
        <v>0</v>
      </c>
      <c r="I14" s="132"/>
      <c r="J14" s="129">
        <v>0</v>
      </c>
    </row>
    <row r="15" spans="1:10" s="118" customFormat="1" ht="21.95" customHeight="1">
      <c r="A15" s="127" t="s">
        <v>151</v>
      </c>
      <c r="B15" s="128"/>
      <c r="C15" s="128"/>
      <c r="D15" s="129">
        <v>0</v>
      </c>
      <c r="E15" s="132"/>
      <c r="F15" s="129">
        <v>219</v>
      </c>
      <c r="G15" s="133"/>
      <c r="H15" s="129">
        <v>0</v>
      </c>
      <c r="I15" s="132"/>
      <c r="J15" s="129">
        <v>164139</v>
      </c>
    </row>
    <row r="16" spans="1:10" s="118" customFormat="1" ht="21.95" customHeight="1">
      <c r="A16" s="127" t="s">
        <v>282</v>
      </c>
      <c r="B16" s="128"/>
      <c r="C16" s="128"/>
      <c r="D16" s="129">
        <v>0</v>
      </c>
      <c r="E16" s="132"/>
      <c r="F16" s="129">
        <v>41142</v>
      </c>
      <c r="G16" s="133"/>
      <c r="H16" s="129">
        <v>0</v>
      </c>
      <c r="I16" s="132"/>
      <c r="J16" s="129">
        <v>0</v>
      </c>
    </row>
    <row r="17" spans="1:10" s="118" customFormat="1" ht="21.95" customHeight="1">
      <c r="A17" s="118" t="s">
        <v>53</v>
      </c>
      <c r="B17" s="128"/>
      <c r="C17" s="128"/>
      <c r="D17" s="129">
        <v>8739</v>
      </c>
      <c r="E17" s="132"/>
      <c r="F17" s="129">
        <v>5368</v>
      </c>
      <c r="G17" s="133"/>
      <c r="H17" s="129">
        <v>350</v>
      </c>
      <c r="I17" s="132"/>
      <c r="J17" s="129">
        <v>19</v>
      </c>
    </row>
    <row r="18" spans="1:10" s="118" customFormat="1" ht="21.95" customHeight="1">
      <c r="A18" s="116" t="s">
        <v>54</v>
      </c>
      <c r="B18" s="119"/>
      <c r="C18" s="119"/>
      <c r="D18" s="134">
        <f>SUM(D12:D17)</f>
        <v>79940</v>
      </c>
      <c r="E18" s="135"/>
      <c r="F18" s="134">
        <f>SUM(F12:F17)</f>
        <v>166478</v>
      </c>
      <c r="G18" s="136"/>
      <c r="H18" s="134">
        <f>SUM(H12:H17)</f>
        <v>38408</v>
      </c>
      <c r="I18" s="135"/>
      <c r="J18" s="134">
        <f>SUM(J12:J17)</f>
        <v>195676</v>
      </c>
    </row>
    <row r="19" spans="1:10" s="118" customFormat="1" ht="21.95" customHeight="1">
      <c r="A19" s="137"/>
      <c r="B19" s="119"/>
      <c r="C19" s="119"/>
      <c r="D19" s="131"/>
      <c r="E19" s="131"/>
      <c r="F19" s="131"/>
      <c r="G19" s="138"/>
      <c r="H19" s="131"/>
      <c r="I19" s="131"/>
      <c r="J19" s="131"/>
    </row>
    <row r="20" spans="1:10" s="118" customFormat="1" ht="21.95" customHeight="1">
      <c r="A20" s="123" t="s">
        <v>55</v>
      </c>
      <c r="B20" s="119"/>
      <c r="C20" s="119"/>
      <c r="D20" s="125"/>
      <c r="E20" s="125"/>
      <c r="F20" s="125"/>
      <c r="G20" s="130"/>
      <c r="H20" s="125"/>
      <c r="I20" s="125"/>
      <c r="J20" s="125"/>
    </row>
    <row r="21" spans="1:10" s="118" customFormat="1" ht="21.95" customHeight="1">
      <c r="A21" s="118" t="s">
        <v>56</v>
      </c>
      <c r="B21" s="119"/>
      <c r="C21" s="119"/>
      <c r="D21" s="129">
        <v>81704</v>
      </c>
      <c r="E21" s="132"/>
      <c r="F21" s="129">
        <v>88854</v>
      </c>
      <c r="G21" s="133"/>
      <c r="H21" s="129">
        <v>0</v>
      </c>
      <c r="I21" s="132"/>
      <c r="J21" s="129">
        <v>0</v>
      </c>
    </row>
    <row r="22" spans="1:10" s="118" customFormat="1" ht="21.95" customHeight="1">
      <c r="A22" s="118" t="s">
        <v>57</v>
      </c>
      <c r="B22" s="119"/>
      <c r="C22" s="119"/>
      <c r="D22" s="129">
        <v>20479</v>
      </c>
      <c r="E22" s="132"/>
      <c r="F22" s="129">
        <v>30742</v>
      </c>
      <c r="G22" s="133"/>
      <c r="H22" s="129">
        <v>0</v>
      </c>
      <c r="I22" s="132"/>
      <c r="J22" s="129">
        <v>0</v>
      </c>
    </row>
    <row r="23" spans="1:10" s="118" customFormat="1" ht="21.95" customHeight="1">
      <c r="A23" s="118" t="s">
        <v>58</v>
      </c>
      <c r="B23" s="128"/>
      <c r="C23" s="128"/>
      <c r="D23" s="129">
        <v>88985</v>
      </c>
      <c r="E23" s="132"/>
      <c r="F23" s="129">
        <v>108538</v>
      </c>
      <c r="G23" s="133"/>
      <c r="H23" s="129">
        <v>16545</v>
      </c>
      <c r="I23" s="132"/>
      <c r="J23" s="129">
        <v>18294</v>
      </c>
    </row>
    <row r="24" spans="1:10" s="118" customFormat="1" ht="21.95" customHeight="1">
      <c r="A24" s="118" t="s">
        <v>138</v>
      </c>
      <c r="B24" s="128"/>
      <c r="C24" s="128"/>
      <c r="D24" s="129">
        <v>0</v>
      </c>
      <c r="E24" s="132"/>
      <c r="F24" s="129">
        <v>11000</v>
      </c>
      <c r="G24" s="133"/>
      <c r="H24" s="129">
        <v>0</v>
      </c>
      <c r="I24" s="132"/>
      <c r="J24" s="129">
        <v>11000</v>
      </c>
    </row>
    <row r="25" spans="1:10" s="118" customFormat="1" ht="21.95" customHeight="1">
      <c r="A25" s="127" t="s">
        <v>275</v>
      </c>
      <c r="B25" s="128"/>
      <c r="C25" s="128"/>
      <c r="D25" s="129">
        <v>0</v>
      </c>
      <c r="E25" s="132"/>
      <c r="F25" s="129">
        <v>0</v>
      </c>
      <c r="G25" s="133"/>
      <c r="H25" s="129">
        <v>5213</v>
      </c>
      <c r="I25" s="132"/>
      <c r="J25" s="129">
        <v>0</v>
      </c>
    </row>
    <row r="26" spans="1:10" s="118" customFormat="1" ht="21.95" customHeight="1">
      <c r="A26" s="118" t="s">
        <v>261</v>
      </c>
      <c r="B26" s="128"/>
      <c r="C26" s="128"/>
      <c r="D26" s="129">
        <v>0</v>
      </c>
      <c r="E26" s="132"/>
      <c r="F26" s="129">
        <v>0</v>
      </c>
      <c r="G26" s="133"/>
      <c r="H26" s="129">
        <v>243785</v>
      </c>
      <c r="I26" s="132"/>
      <c r="J26" s="129">
        <v>0</v>
      </c>
    </row>
    <row r="27" spans="1:10" s="118" customFormat="1" ht="21.95" customHeight="1">
      <c r="A27" s="127" t="s">
        <v>283</v>
      </c>
      <c r="B27" s="128"/>
      <c r="C27" s="128"/>
      <c r="D27" s="129">
        <v>56</v>
      </c>
      <c r="E27" s="132"/>
      <c r="F27" s="129">
        <v>0</v>
      </c>
      <c r="G27" s="133"/>
      <c r="H27" s="129">
        <v>0</v>
      </c>
      <c r="I27" s="132"/>
      <c r="J27" s="129">
        <v>0</v>
      </c>
    </row>
    <row r="28" spans="1:10" s="118" customFormat="1" ht="21.95" customHeight="1">
      <c r="A28" s="116" t="s">
        <v>59</v>
      </c>
      <c r="B28" s="119"/>
      <c r="C28" s="139"/>
      <c r="D28" s="134">
        <f>SUM(D21:D27)</f>
        <v>191224</v>
      </c>
      <c r="E28" s="140"/>
      <c r="F28" s="134">
        <f>SUM(F21:F27)</f>
        <v>239134</v>
      </c>
      <c r="G28" s="136"/>
      <c r="H28" s="134">
        <f>SUM(H21:H27)</f>
        <v>265543</v>
      </c>
      <c r="I28" s="135"/>
      <c r="J28" s="134">
        <f>SUM(J21:J27)</f>
        <v>29294</v>
      </c>
    </row>
    <row r="29" spans="1:10" s="118" customFormat="1" ht="21.95" customHeight="1">
      <c r="A29" s="116"/>
      <c r="B29" s="119"/>
      <c r="C29" s="139"/>
      <c r="D29" s="142"/>
      <c r="E29" s="125"/>
      <c r="F29" s="142"/>
      <c r="G29" s="138"/>
      <c r="H29" s="142"/>
      <c r="I29" s="131"/>
      <c r="J29" s="142"/>
    </row>
    <row r="30" spans="1:10" s="118" customFormat="1" ht="21.95" customHeight="1">
      <c r="A30" s="57" t="s">
        <v>267</v>
      </c>
      <c r="B30" s="119"/>
      <c r="C30" s="139"/>
      <c r="D30" s="144">
        <f>D18-D28</f>
        <v>-111284</v>
      </c>
      <c r="E30" s="135"/>
      <c r="F30" s="145">
        <f>F18-F28</f>
        <v>-72656</v>
      </c>
      <c r="G30" s="136"/>
      <c r="H30" s="144">
        <f>H18-H28</f>
        <v>-227135</v>
      </c>
      <c r="I30" s="135"/>
      <c r="J30" s="145">
        <f>J18-J28</f>
        <v>166382</v>
      </c>
    </row>
    <row r="31" spans="1:10" s="118" customFormat="1" ht="21.95" customHeight="1">
      <c r="A31" s="118" t="s">
        <v>60</v>
      </c>
      <c r="B31" s="128"/>
      <c r="C31" s="128"/>
      <c r="D31" s="129">
        <v>-24167</v>
      </c>
      <c r="E31" s="132"/>
      <c r="F31" s="129">
        <v>-18627</v>
      </c>
      <c r="G31" s="133"/>
      <c r="H31" s="129">
        <v>-9271</v>
      </c>
      <c r="I31" s="132"/>
      <c r="J31" s="129">
        <v>-18051</v>
      </c>
    </row>
    <row r="32" spans="1:10" s="118" customFormat="1" ht="21.95" customHeight="1">
      <c r="A32" s="118" t="s">
        <v>195</v>
      </c>
      <c r="B32" s="128"/>
      <c r="C32" s="128"/>
      <c r="D32" s="129">
        <v>0</v>
      </c>
      <c r="E32" s="132"/>
      <c r="F32" s="129">
        <v>0</v>
      </c>
      <c r="G32" s="133"/>
      <c r="H32" s="129">
        <v>-35542</v>
      </c>
      <c r="I32" s="132"/>
      <c r="J32" s="129">
        <v>-6500</v>
      </c>
    </row>
    <row r="33" spans="1:10" s="118" customFormat="1" ht="21.95" customHeight="1">
      <c r="A33" s="55" t="s">
        <v>272</v>
      </c>
      <c r="B33" s="119"/>
      <c r="C33" s="119"/>
      <c r="D33" s="129">
        <v>-53747</v>
      </c>
      <c r="E33" s="132"/>
      <c r="F33" s="129">
        <v>0</v>
      </c>
      <c r="G33" s="133"/>
      <c r="H33" s="129">
        <v>0</v>
      </c>
      <c r="I33" s="132"/>
      <c r="J33" s="129">
        <v>0</v>
      </c>
    </row>
    <row r="34" spans="1:10" s="118" customFormat="1" ht="21.95" customHeight="1">
      <c r="A34" s="116" t="s">
        <v>135</v>
      </c>
      <c r="B34" s="119"/>
      <c r="C34" s="122"/>
      <c r="D34" s="147">
        <f>SUM(D30:D33)</f>
        <v>-189198</v>
      </c>
      <c r="E34" s="131"/>
      <c r="F34" s="147">
        <f>SUM(F30:F33)</f>
        <v>-91283</v>
      </c>
      <c r="G34" s="138"/>
      <c r="H34" s="147">
        <f>SUM(H30:H33)</f>
        <v>-271948</v>
      </c>
      <c r="I34" s="131"/>
      <c r="J34" s="147">
        <f>SUM(J30:J33)</f>
        <v>141831</v>
      </c>
    </row>
    <row r="35" spans="1:10" s="118" customFormat="1" ht="21.95" customHeight="1">
      <c r="A35" s="118" t="s">
        <v>129</v>
      </c>
      <c r="B35" s="119"/>
      <c r="C35" s="122"/>
      <c r="D35" s="148">
        <v>0</v>
      </c>
      <c r="E35" s="132"/>
      <c r="F35" s="148">
        <v>-78445</v>
      </c>
      <c r="G35" s="133"/>
      <c r="H35" s="129">
        <v>0</v>
      </c>
      <c r="I35" s="132"/>
      <c r="J35" s="148">
        <v>-32242</v>
      </c>
    </row>
    <row r="36" spans="1:10" s="118" customFormat="1" ht="21.95" customHeight="1">
      <c r="A36" s="116" t="s">
        <v>152</v>
      </c>
      <c r="B36" s="119"/>
      <c r="C36" s="119"/>
      <c r="D36" s="149">
        <f>SUM(D34:D35)</f>
        <v>-189198</v>
      </c>
      <c r="E36" s="150"/>
      <c r="F36" s="149">
        <f>SUM(F34:F35)</f>
        <v>-169728</v>
      </c>
      <c r="G36" s="151"/>
      <c r="H36" s="134">
        <f>SUM(H34:H35)</f>
        <v>-271948</v>
      </c>
      <c r="I36" s="150"/>
      <c r="J36" s="149">
        <f>SUM(J34:J35)</f>
        <v>109589</v>
      </c>
    </row>
    <row r="37" spans="1:10" s="118" customFormat="1" ht="21.95" customHeight="1">
      <c r="A37" s="116"/>
      <c r="B37" s="119"/>
      <c r="C37" s="119"/>
      <c r="D37" s="154"/>
      <c r="E37" s="150"/>
      <c r="F37" s="154"/>
      <c r="G37" s="151"/>
      <c r="H37" s="154"/>
      <c r="I37" s="150"/>
      <c r="J37" s="154"/>
    </row>
    <row r="38" spans="1:10" s="118" customFormat="1" ht="21.95" customHeight="1">
      <c r="A38" s="155" t="s">
        <v>153</v>
      </c>
      <c r="B38" s="119"/>
      <c r="C38" s="119"/>
      <c r="D38" s="154"/>
      <c r="E38" s="150"/>
      <c r="F38" s="154"/>
      <c r="G38" s="151"/>
      <c r="H38" s="154"/>
      <c r="I38" s="150"/>
      <c r="J38" s="154"/>
    </row>
    <row r="39" spans="1:10" s="118" customFormat="1" ht="21.95" customHeight="1">
      <c r="A39" s="127" t="s">
        <v>213</v>
      </c>
      <c r="B39" s="119"/>
      <c r="C39" s="119"/>
      <c r="D39" s="148">
        <v>0</v>
      </c>
      <c r="E39" s="132"/>
      <c r="F39" s="148">
        <v>-119665</v>
      </c>
      <c r="G39" s="133"/>
      <c r="H39" s="148">
        <v>0</v>
      </c>
      <c r="I39" s="132"/>
      <c r="J39" s="148">
        <v>0</v>
      </c>
    </row>
    <row r="40" spans="1:10" s="118" customFormat="1" ht="21.95" customHeight="1">
      <c r="A40" s="116" t="s">
        <v>127</v>
      </c>
      <c r="B40" s="119"/>
      <c r="C40" s="122"/>
      <c r="D40" s="156">
        <f>D36+D39</f>
        <v>-189198</v>
      </c>
      <c r="E40" s="157"/>
      <c r="F40" s="158">
        <f>F36+F39</f>
        <v>-289393</v>
      </c>
      <c r="G40" s="159"/>
      <c r="H40" s="156">
        <f>H36+H39</f>
        <v>-271948</v>
      </c>
      <c r="I40" s="157"/>
      <c r="J40" s="156">
        <f>J36+J39</f>
        <v>109589</v>
      </c>
    </row>
    <row r="41" spans="1:10" s="118" customFormat="1" ht="21.95" customHeight="1">
      <c r="A41" s="155"/>
      <c r="B41" s="119"/>
      <c r="C41" s="122"/>
      <c r="D41" s="160"/>
      <c r="E41" s="116"/>
      <c r="F41" s="160"/>
      <c r="G41" s="161"/>
      <c r="H41" s="160"/>
      <c r="I41" s="116"/>
      <c r="J41" s="160"/>
    </row>
    <row r="42" spans="1:10" s="118" customFormat="1" ht="21.95" customHeight="1">
      <c r="A42" s="155"/>
      <c r="B42" s="119"/>
      <c r="C42" s="122"/>
      <c r="D42" s="160"/>
      <c r="E42" s="116"/>
      <c r="F42" s="160"/>
      <c r="G42" s="161"/>
      <c r="H42" s="160"/>
      <c r="I42" s="116"/>
      <c r="J42" s="160"/>
    </row>
    <row r="43" spans="1:10" s="118" customFormat="1" ht="23.1" customHeight="1">
      <c r="A43" s="113" t="s">
        <v>0</v>
      </c>
      <c r="B43" s="114"/>
      <c r="C43" s="113"/>
      <c r="D43" s="113"/>
      <c r="E43" s="113"/>
      <c r="F43" s="113"/>
      <c r="G43" s="115"/>
      <c r="H43" s="113"/>
      <c r="I43" s="113"/>
      <c r="J43" s="113"/>
    </row>
    <row r="44" spans="1:10" s="118" customFormat="1" ht="23.1" customHeight="1">
      <c r="A44" s="113" t="s">
        <v>49</v>
      </c>
      <c r="B44" s="114"/>
      <c r="C44" s="113"/>
      <c r="D44" s="113"/>
      <c r="E44" s="113"/>
      <c r="F44" s="113"/>
      <c r="G44" s="115"/>
      <c r="H44" s="113"/>
      <c r="I44" s="113"/>
      <c r="J44" s="113"/>
    </row>
    <row r="45" spans="1:10" s="118" customFormat="1" ht="23.1" customHeight="1">
      <c r="A45" s="249"/>
      <c r="B45" s="249"/>
      <c r="C45" s="249"/>
      <c r="D45" s="249"/>
      <c r="E45" s="249"/>
      <c r="F45" s="249"/>
      <c r="G45" s="249"/>
      <c r="H45" s="249"/>
      <c r="I45" s="249"/>
      <c r="J45" s="249"/>
    </row>
    <row r="46" spans="1:10" s="118" customFormat="1" ht="21.95" customHeight="1">
      <c r="B46" s="117"/>
      <c r="D46" s="246" t="s">
        <v>1</v>
      </c>
      <c r="E46" s="246"/>
      <c r="F46" s="246"/>
      <c r="G46" s="246"/>
      <c r="H46" s="246" t="s">
        <v>2</v>
      </c>
      <c r="I46" s="246"/>
      <c r="J46" s="246"/>
    </row>
    <row r="47" spans="1:10" s="118" customFormat="1" ht="21.95" customHeight="1">
      <c r="B47" s="119"/>
      <c r="C47" s="119"/>
      <c r="D47" s="247" t="s">
        <v>50</v>
      </c>
      <c r="E47" s="247"/>
      <c r="F47" s="247"/>
      <c r="G47" s="120"/>
      <c r="H47" s="247" t="s">
        <v>50</v>
      </c>
      <c r="I47" s="247"/>
      <c r="J47" s="247"/>
    </row>
    <row r="48" spans="1:10" s="118" customFormat="1" ht="21.95" customHeight="1">
      <c r="B48" s="119"/>
      <c r="C48" s="119"/>
      <c r="D48" s="250" t="str">
        <f>D6</f>
        <v>วันที่ 30 กันยายน</v>
      </c>
      <c r="E48" s="250"/>
      <c r="F48" s="250"/>
      <c r="G48" s="120"/>
      <c r="H48" s="250" t="str">
        <f>H6</f>
        <v>วันที่ 30 กันยายน</v>
      </c>
      <c r="I48" s="250"/>
      <c r="J48" s="250"/>
    </row>
    <row r="49" spans="1:10" s="118" customFormat="1" ht="21.95" customHeight="1">
      <c r="B49" s="20"/>
      <c r="C49" s="119"/>
      <c r="D49" s="117">
        <v>2568</v>
      </c>
      <c r="F49" s="117">
        <v>2567</v>
      </c>
      <c r="G49" s="121"/>
      <c r="H49" s="117">
        <v>2568</v>
      </c>
      <c r="J49" s="117">
        <v>2567</v>
      </c>
    </row>
    <row r="50" spans="1:10" s="118" customFormat="1" ht="21.95" customHeight="1">
      <c r="B50" s="20"/>
      <c r="C50" s="119"/>
      <c r="D50" s="117"/>
      <c r="F50" s="117" t="s">
        <v>167</v>
      </c>
      <c r="G50" s="121"/>
      <c r="H50" s="117"/>
      <c r="J50" s="117"/>
    </row>
    <row r="51" spans="1:10" s="118" customFormat="1" ht="21.95" customHeight="1">
      <c r="B51" s="119"/>
      <c r="C51" s="119"/>
      <c r="D51" s="248" t="s">
        <v>7</v>
      </c>
      <c r="E51" s="248"/>
      <c r="F51" s="248"/>
      <c r="G51" s="248"/>
      <c r="H51" s="248"/>
      <c r="I51" s="248"/>
      <c r="J51" s="248"/>
    </row>
    <row r="52" spans="1:10" s="118" customFormat="1" ht="21.95" customHeight="1">
      <c r="A52" s="2" t="s">
        <v>61</v>
      </c>
      <c r="B52" s="119"/>
      <c r="C52" s="139"/>
      <c r="D52" s="162"/>
      <c r="F52" s="162"/>
      <c r="G52" s="121"/>
      <c r="H52" s="162"/>
      <c r="I52" s="162"/>
      <c r="J52" s="162"/>
    </row>
    <row r="53" spans="1:10" s="118" customFormat="1" ht="21.95" customHeight="1">
      <c r="A53" s="163" t="s">
        <v>62</v>
      </c>
      <c r="B53" s="119"/>
      <c r="C53" s="139"/>
      <c r="D53" s="162"/>
      <c r="E53" s="162"/>
      <c r="F53" s="162"/>
      <c r="G53" s="164"/>
      <c r="H53" s="162"/>
      <c r="I53" s="162"/>
      <c r="J53" s="162"/>
    </row>
    <row r="54" spans="1:10" s="118" customFormat="1" ht="21.95" customHeight="1">
      <c r="A54" s="127" t="s">
        <v>63</v>
      </c>
      <c r="B54" s="119"/>
      <c r="C54" s="139"/>
      <c r="D54" s="129">
        <v>-78</v>
      </c>
      <c r="E54" s="129"/>
      <c r="F54" s="129">
        <v>-11817</v>
      </c>
      <c r="G54" s="143"/>
      <c r="H54" s="129">
        <v>0</v>
      </c>
      <c r="I54" s="129"/>
      <c r="J54" s="129">
        <v>0</v>
      </c>
    </row>
    <row r="55" spans="1:10" s="118" customFormat="1" ht="21.95" customHeight="1">
      <c r="A55" s="127" t="s">
        <v>174</v>
      </c>
      <c r="B55" s="119"/>
      <c r="C55" s="139"/>
      <c r="D55" s="148">
        <v>-1161</v>
      </c>
      <c r="E55" s="129"/>
      <c r="F55" s="148">
        <v>0</v>
      </c>
      <c r="G55" s="143"/>
      <c r="H55" s="148">
        <v>0</v>
      </c>
      <c r="I55" s="129"/>
      <c r="J55" s="148">
        <v>0</v>
      </c>
    </row>
    <row r="56" spans="1:10" s="118" customFormat="1" ht="21.95" customHeight="1">
      <c r="A56" s="2" t="s">
        <v>64</v>
      </c>
      <c r="B56" s="119"/>
      <c r="C56" s="139"/>
      <c r="D56" s="149">
        <f>SUM(D54:D55)</f>
        <v>-1239</v>
      </c>
      <c r="E56" s="141"/>
      <c r="F56" s="149">
        <f>SUM(F54:F54)</f>
        <v>-11817</v>
      </c>
      <c r="G56" s="165"/>
      <c r="H56" s="149">
        <f>SUM(H54:H55)</f>
        <v>0</v>
      </c>
      <c r="I56" s="141"/>
      <c r="J56" s="149">
        <f>SUM(J54:J55)</f>
        <v>0</v>
      </c>
    </row>
    <row r="57" spans="1:10" s="118" customFormat="1" ht="21.95" customHeight="1">
      <c r="A57" s="166"/>
      <c r="B57" s="119"/>
      <c r="C57" s="139"/>
      <c r="D57" s="129"/>
      <c r="E57" s="129"/>
      <c r="F57" s="129"/>
      <c r="G57" s="167"/>
      <c r="H57" s="129"/>
      <c r="I57" s="168"/>
      <c r="J57" s="129"/>
    </row>
    <row r="58" spans="1:10" s="118" customFormat="1" ht="21.95" customHeight="1">
      <c r="A58" s="3" t="s">
        <v>65</v>
      </c>
      <c r="B58" s="119"/>
      <c r="C58" s="139"/>
      <c r="D58" s="129"/>
      <c r="E58" s="129"/>
      <c r="F58" s="129"/>
      <c r="G58" s="167"/>
      <c r="H58" s="168"/>
      <c r="I58" s="168"/>
      <c r="J58" s="168"/>
    </row>
    <row r="59" spans="1:10" s="118" customFormat="1" ht="21.95" customHeight="1">
      <c r="A59" s="127" t="s">
        <v>273</v>
      </c>
      <c r="B59" s="119"/>
      <c r="C59" s="139"/>
      <c r="D59" s="129"/>
      <c r="E59" s="129"/>
      <c r="F59" s="129"/>
      <c r="G59" s="167"/>
      <c r="H59" s="168"/>
      <c r="I59" s="168"/>
      <c r="J59" s="168"/>
    </row>
    <row r="60" spans="1:10" s="118" customFormat="1" ht="21.95" customHeight="1">
      <c r="A60" s="127" t="s">
        <v>274</v>
      </c>
      <c r="B60" s="119"/>
      <c r="C60" s="139"/>
      <c r="D60" s="129">
        <v>-55</v>
      </c>
      <c r="E60" s="132"/>
      <c r="F60" s="129">
        <v>-199797</v>
      </c>
      <c r="G60" s="133"/>
      <c r="H60" s="129">
        <v>5268</v>
      </c>
      <c r="I60" s="132"/>
      <c r="J60" s="129">
        <v>0</v>
      </c>
    </row>
    <row r="61" spans="1:10" s="118" customFormat="1" ht="21.95" customHeight="1">
      <c r="A61" s="118" t="s">
        <v>174</v>
      </c>
      <c r="B61" s="119"/>
      <c r="C61" s="139"/>
      <c r="D61" s="148">
        <v>44266</v>
      </c>
      <c r="E61" s="132"/>
      <c r="F61" s="148">
        <v>0</v>
      </c>
      <c r="G61" s="133"/>
      <c r="H61" s="148">
        <v>0</v>
      </c>
      <c r="I61" s="132"/>
      <c r="J61" s="148">
        <v>0</v>
      </c>
    </row>
    <row r="62" spans="1:10" s="118" customFormat="1" ht="21.95" customHeight="1">
      <c r="A62" s="155" t="s">
        <v>66</v>
      </c>
      <c r="B62" s="119"/>
      <c r="C62" s="139"/>
      <c r="D62" s="149">
        <f>SUM(D60:D61)</f>
        <v>44211</v>
      </c>
      <c r="E62" s="135"/>
      <c r="F62" s="149">
        <f>SUM(F60:F61)</f>
        <v>-199797</v>
      </c>
      <c r="G62" s="136"/>
      <c r="H62" s="149">
        <f>SUM(H60:H61)</f>
        <v>5268</v>
      </c>
      <c r="I62" s="135"/>
      <c r="J62" s="149">
        <f>SUM(J60:J61)</f>
        <v>0</v>
      </c>
    </row>
    <row r="63" spans="1:10" s="118" customFormat="1" ht="21.95" customHeight="1">
      <c r="A63" s="155" t="s">
        <v>172</v>
      </c>
      <c r="B63" s="119"/>
      <c r="C63" s="139"/>
      <c r="D63" s="134">
        <f>D56+D62</f>
        <v>42972</v>
      </c>
      <c r="E63" s="140"/>
      <c r="F63" s="134">
        <f>F56+F62</f>
        <v>-211614</v>
      </c>
      <c r="G63" s="171"/>
      <c r="H63" s="134">
        <f>H56+H62</f>
        <v>5268</v>
      </c>
      <c r="I63" s="140"/>
      <c r="J63" s="134">
        <f>J56+J62</f>
        <v>0</v>
      </c>
    </row>
    <row r="64" spans="1:10" s="118" customFormat="1" ht="21.95" customHeight="1">
      <c r="A64" s="4" t="s">
        <v>179</v>
      </c>
      <c r="B64" s="119"/>
      <c r="C64" s="139"/>
      <c r="D64" s="135">
        <v>0</v>
      </c>
      <c r="E64" s="125"/>
      <c r="F64" s="135">
        <v>117400</v>
      </c>
      <c r="G64" s="130"/>
      <c r="H64" s="135">
        <v>0</v>
      </c>
      <c r="I64" s="125"/>
      <c r="J64" s="135">
        <v>0</v>
      </c>
    </row>
    <row r="65" spans="1:10" s="127" customFormat="1" ht="21.95" customHeight="1" thickBot="1">
      <c r="A65" s="4" t="s">
        <v>67</v>
      </c>
      <c r="B65" s="1"/>
      <c r="C65" s="1"/>
      <c r="D65" s="172">
        <f>D63+D36+D64</f>
        <v>-146226</v>
      </c>
      <c r="E65" s="150"/>
      <c r="F65" s="172">
        <f>F63+F40+F64</f>
        <v>-383607</v>
      </c>
      <c r="G65" s="151"/>
      <c r="H65" s="172">
        <f>H63+H36+H64</f>
        <v>-266680</v>
      </c>
      <c r="I65" s="150"/>
      <c r="J65" s="172">
        <f>J63+J36+J64</f>
        <v>109589</v>
      </c>
    </row>
    <row r="66" spans="1:10" s="118" customFormat="1" ht="21.95" customHeight="1" thickTop="1">
      <c r="A66" s="116"/>
      <c r="B66" s="173"/>
      <c r="C66" s="174"/>
      <c r="D66" s="154"/>
      <c r="E66" s="154"/>
      <c r="F66" s="154"/>
      <c r="G66" s="175"/>
      <c r="H66" s="154"/>
      <c r="I66" s="154"/>
      <c r="J66" s="154"/>
    </row>
    <row r="67" spans="1:10" s="118" customFormat="1" ht="21.95" customHeight="1">
      <c r="A67" s="116" t="s">
        <v>216</v>
      </c>
      <c r="B67" s="174"/>
      <c r="C67" s="174"/>
      <c r="D67" s="154"/>
      <c r="E67" s="154"/>
      <c r="F67" s="154"/>
      <c r="G67" s="175"/>
      <c r="H67" s="154"/>
      <c r="I67" s="154"/>
      <c r="J67" s="154"/>
    </row>
    <row r="68" spans="1:10" s="118" customFormat="1" ht="21.95" customHeight="1">
      <c r="A68" s="118" t="s">
        <v>68</v>
      </c>
      <c r="B68" s="174"/>
      <c r="C68" s="174"/>
      <c r="D68" s="177">
        <v>-189198</v>
      </c>
      <c r="E68" s="177"/>
      <c r="F68" s="177">
        <v>-238160</v>
      </c>
      <c r="G68" s="178"/>
      <c r="H68" s="177">
        <v>-271948</v>
      </c>
      <c r="I68" s="177"/>
      <c r="J68" s="177">
        <v>109589</v>
      </c>
    </row>
    <row r="69" spans="1:10" s="118" customFormat="1" ht="21.95" customHeight="1">
      <c r="A69" s="118" t="s">
        <v>69</v>
      </c>
      <c r="B69" s="174"/>
      <c r="C69" s="174"/>
      <c r="D69" s="179">
        <v>0</v>
      </c>
      <c r="E69" s="177"/>
      <c r="F69" s="177">
        <v>-51233</v>
      </c>
      <c r="G69" s="178"/>
      <c r="H69" s="179">
        <v>0</v>
      </c>
      <c r="I69" s="177"/>
      <c r="J69" s="179">
        <v>0</v>
      </c>
    </row>
    <row r="70" spans="1:10" s="118" customFormat="1" ht="21.95" customHeight="1" thickBot="1">
      <c r="B70" s="174"/>
      <c r="C70" s="174"/>
      <c r="D70" s="172">
        <f>D40</f>
        <v>-189198</v>
      </c>
      <c r="E70" s="152"/>
      <c r="F70" s="172">
        <f>F40</f>
        <v>-289393</v>
      </c>
      <c r="G70" s="153"/>
      <c r="H70" s="172">
        <f>H40</f>
        <v>-271948</v>
      </c>
      <c r="I70" s="152"/>
      <c r="J70" s="172">
        <f>J40</f>
        <v>109589</v>
      </c>
    </row>
    <row r="71" spans="1:10" s="118" customFormat="1" ht="21.95" customHeight="1" thickTop="1">
      <c r="A71" s="116"/>
      <c r="B71" s="174"/>
      <c r="C71" s="174"/>
      <c r="D71" s="144"/>
      <c r="E71" s="144"/>
      <c r="F71" s="144"/>
      <c r="G71" s="176"/>
      <c r="H71" s="144"/>
      <c r="I71" s="144"/>
      <c r="J71" s="144"/>
    </row>
    <row r="72" spans="1:10" s="118" customFormat="1" ht="21.95" customHeight="1">
      <c r="A72" s="116" t="s">
        <v>70</v>
      </c>
      <c r="B72" s="174"/>
      <c r="C72" s="174"/>
      <c r="D72" s="144"/>
      <c r="E72" s="144"/>
      <c r="F72" s="144"/>
      <c r="G72" s="176"/>
      <c r="H72" s="144"/>
      <c r="I72" s="144"/>
      <c r="J72" s="144"/>
    </row>
    <row r="73" spans="1:10" s="118" customFormat="1" ht="21.95" customHeight="1">
      <c r="A73" s="118" t="s">
        <v>68</v>
      </c>
      <c r="B73" s="174"/>
      <c r="C73" s="174"/>
      <c r="D73" s="177">
        <v>-146226</v>
      </c>
      <c r="E73" s="177"/>
      <c r="F73" s="177">
        <v>-389187</v>
      </c>
      <c r="G73" s="178"/>
      <c r="H73" s="177">
        <v>-266680</v>
      </c>
      <c r="I73" s="177"/>
      <c r="J73" s="177">
        <v>109589</v>
      </c>
    </row>
    <row r="74" spans="1:10" s="118" customFormat="1" ht="21.95" customHeight="1">
      <c r="A74" s="118" t="s">
        <v>69</v>
      </c>
      <c r="B74" s="174"/>
      <c r="C74" s="174"/>
      <c r="D74" s="177">
        <v>0</v>
      </c>
      <c r="E74" s="177"/>
      <c r="F74" s="177">
        <v>5580</v>
      </c>
      <c r="G74" s="178"/>
      <c r="H74" s="179">
        <v>0</v>
      </c>
      <c r="I74" s="177"/>
      <c r="J74" s="179">
        <v>0</v>
      </c>
    </row>
    <row r="75" spans="1:10" s="118" customFormat="1" ht="21.95" customHeight="1" thickBot="1">
      <c r="B75" s="174"/>
      <c r="C75" s="174"/>
      <c r="D75" s="172">
        <f>D65</f>
        <v>-146226</v>
      </c>
      <c r="E75" s="152"/>
      <c r="F75" s="172">
        <f>F65</f>
        <v>-383607</v>
      </c>
      <c r="G75" s="153"/>
      <c r="H75" s="172">
        <f>H65</f>
        <v>-266680</v>
      </c>
      <c r="I75" s="152"/>
      <c r="J75" s="172">
        <f>J65</f>
        <v>109589</v>
      </c>
    </row>
    <row r="76" spans="1:10" s="118" customFormat="1" ht="21.95" customHeight="1" thickTop="1">
      <c r="A76" s="116"/>
      <c r="B76" s="174"/>
      <c r="C76" s="174"/>
      <c r="D76" s="180"/>
      <c r="E76" s="180"/>
      <c r="F76" s="180"/>
      <c r="G76" s="181"/>
      <c r="H76" s="182"/>
      <c r="I76" s="180"/>
      <c r="J76" s="182"/>
    </row>
    <row r="77" spans="1:10" s="118" customFormat="1" ht="21.95" customHeight="1">
      <c r="A77" s="116" t="s">
        <v>136</v>
      </c>
      <c r="B77" s="119"/>
      <c r="C77" s="122"/>
    </row>
    <row r="78" spans="1:10" s="118" customFormat="1" ht="21.95" customHeight="1" thickBot="1">
      <c r="A78" s="127" t="s">
        <v>154</v>
      </c>
      <c r="B78" s="119"/>
      <c r="C78" s="122"/>
      <c r="D78" s="5">
        <v>-0.37790396903231993</v>
      </c>
      <c r="E78" s="146"/>
      <c r="F78" s="5">
        <v>-0.23668184024400232</v>
      </c>
      <c r="G78" s="184"/>
      <c r="H78" s="5">
        <v>-0.5431887682237726</v>
      </c>
      <c r="I78" s="183"/>
      <c r="J78" s="5">
        <v>0.21889300131229139</v>
      </c>
    </row>
    <row r="79" spans="1:10" s="118" customFormat="1" ht="21.95" customHeight="1" thickTop="1" thickBot="1">
      <c r="A79" s="127" t="s">
        <v>155</v>
      </c>
      <c r="B79" s="119"/>
      <c r="C79" s="122"/>
      <c r="D79" s="5">
        <v>0</v>
      </c>
      <c r="E79" s="146"/>
      <c r="F79" s="5">
        <v>-0.23901879752562163</v>
      </c>
      <c r="G79" s="184"/>
      <c r="H79" s="185">
        <v>0</v>
      </c>
      <c r="I79" s="183"/>
      <c r="J79" s="185">
        <v>0</v>
      </c>
    </row>
    <row r="80" spans="1:10" ht="21.95" customHeight="1" thickTop="1"/>
    <row r="81" spans="2:10" ht="21.95" customHeight="1">
      <c r="F81" s="190"/>
    </row>
    <row r="82" spans="2:10" s="127" customFormat="1" ht="21.95" customHeight="1">
      <c r="B82" s="191"/>
      <c r="C82" s="192"/>
      <c r="D82" s="193"/>
      <c r="E82" s="194"/>
      <c r="F82" s="195"/>
      <c r="G82" s="196"/>
      <c r="H82" s="193"/>
      <c r="I82" s="197"/>
      <c r="J82" s="194"/>
    </row>
    <row r="83" spans="2:10" ht="21.95" customHeight="1">
      <c r="F83" s="190"/>
    </row>
    <row r="84" spans="2:10" ht="21.95" customHeight="1">
      <c r="F84" s="190"/>
    </row>
  </sheetData>
  <sheetProtection formatCells="0" formatColumns="0" formatRows="0" insertColumns="0" insertRows="0" insertHyperlinks="0" deleteColumns="0" deleteRows="0" sort="0" autoFilter="0" pivotTables="0"/>
  <mergeCells count="15">
    <mergeCell ref="D51:J51"/>
    <mergeCell ref="D47:F47"/>
    <mergeCell ref="H47:J47"/>
    <mergeCell ref="D48:F48"/>
    <mergeCell ref="H48:J48"/>
    <mergeCell ref="D4:G4"/>
    <mergeCell ref="D46:G46"/>
    <mergeCell ref="H4:J4"/>
    <mergeCell ref="D6:F6"/>
    <mergeCell ref="H6:J6"/>
    <mergeCell ref="D5:F5"/>
    <mergeCell ref="H5:J5"/>
    <mergeCell ref="D9:J9"/>
    <mergeCell ref="A45:J45"/>
    <mergeCell ref="H46:J46"/>
  </mergeCells>
  <phoneticPr fontId="4" type="noConversion"/>
  <pageMargins left="0.8" right="0.8" top="0.48" bottom="0.4" header="0.5" footer="0.5"/>
  <pageSetup paperSize="9" scale="76" firstPageNumber="7" fitToHeight="0" orientation="portrait" useFirstPageNumber="1" r:id="rId1"/>
  <headerFooter alignWithMargins="0">
    <oddFooter>&amp;L&amp;15   หมายเหตุประกอบงบการเงินเป็นส่วนหนึ่งของงบการเงินระหว่างกาลนี้&amp;14
&amp;C&amp;15&amp;P</oddFooter>
  </headerFooter>
  <rowBreaks count="1" manualBreakCount="1">
    <brk id="42" max="9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5"/>
  <sheetViews>
    <sheetView view="pageBreakPreview" topLeftCell="A70" zoomScale="80" zoomScaleNormal="115" zoomScaleSheetLayoutView="80" workbookViewId="0">
      <selection activeCell="N25" sqref="N25"/>
    </sheetView>
  </sheetViews>
  <sheetFormatPr defaultColWidth="10.6640625" defaultRowHeight="21.95" customHeight="1"/>
  <cols>
    <col min="1" max="1" width="56.83203125" style="186" customWidth="1"/>
    <col min="2" max="2" width="9.83203125" style="187" customWidth="1"/>
    <col min="3" max="3" width="1.83203125" style="188" customWidth="1"/>
    <col min="4" max="4" width="14.83203125" style="186" customWidth="1"/>
    <col min="5" max="5" width="1.83203125" style="186" customWidth="1"/>
    <col min="6" max="6" width="14.83203125" style="186" customWidth="1"/>
    <col min="7" max="7" width="1.83203125" style="189" customWidth="1"/>
    <col min="8" max="8" width="14.83203125" style="186" customWidth="1"/>
    <col min="9" max="9" width="1.83203125" style="186" customWidth="1"/>
    <col min="10" max="10" width="14.83203125" style="186" customWidth="1"/>
    <col min="11" max="16384" width="10.6640625" style="186"/>
  </cols>
  <sheetData>
    <row r="1" spans="1:10" s="112" customFormat="1" ht="23.1" customHeight="1">
      <c r="A1" s="52" t="s">
        <v>0</v>
      </c>
      <c r="B1" s="110"/>
      <c r="C1" s="52"/>
      <c r="D1" s="52"/>
      <c r="E1" s="52"/>
      <c r="F1" s="52"/>
      <c r="G1" s="111"/>
      <c r="H1" s="52"/>
      <c r="I1" s="52"/>
      <c r="J1" s="52"/>
    </row>
    <row r="2" spans="1:10" s="112" customFormat="1" ht="23.1" customHeight="1">
      <c r="A2" s="113" t="s">
        <v>49</v>
      </c>
      <c r="B2" s="114"/>
      <c r="C2" s="113"/>
      <c r="D2" s="113"/>
      <c r="E2" s="113"/>
      <c r="F2" s="113"/>
      <c r="G2" s="115"/>
      <c r="H2" s="113"/>
      <c r="I2" s="113"/>
      <c r="J2" s="113"/>
    </row>
    <row r="3" spans="1:10" s="112" customFormat="1" ht="23.1" customHeight="1">
      <c r="A3" s="113"/>
      <c r="B3" s="114"/>
      <c r="C3" s="113"/>
      <c r="D3" s="113"/>
      <c r="E3" s="113"/>
      <c r="F3" s="113"/>
      <c r="G3" s="115"/>
      <c r="H3" s="113"/>
      <c r="I3" s="113"/>
      <c r="J3" s="113"/>
    </row>
    <row r="4" spans="1:10" s="118" customFormat="1" ht="21.95" customHeight="1">
      <c r="A4" s="116"/>
      <c r="B4" s="117"/>
      <c r="D4" s="246" t="s">
        <v>1</v>
      </c>
      <c r="E4" s="246"/>
      <c r="F4" s="246"/>
      <c r="G4" s="246"/>
      <c r="H4" s="246" t="s">
        <v>2</v>
      </c>
      <c r="I4" s="246"/>
      <c r="J4" s="246"/>
    </row>
    <row r="5" spans="1:10" s="118" customFormat="1" ht="21.95" customHeight="1">
      <c r="A5" s="116"/>
      <c r="B5" s="119"/>
      <c r="C5" s="119"/>
      <c r="D5" s="247" t="s">
        <v>217</v>
      </c>
      <c r="E5" s="247"/>
      <c r="F5" s="247"/>
      <c r="G5" s="120"/>
      <c r="H5" s="247" t="s">
        <v>217</v>
      </c>
      <c r="I5" s="247"/>
      <c r="J5" s="247"/>
    </row>
    <row r="6" spans="1:10" s="118" customFormat="1" ht="21.95" customHeight="1">
      <c r="A6" s="116"/>
      <c r="B6" s="117"/>
      <c r="C6" s="119"/>
      <c r="D6" s="247" t="s">
        <v>215</v>
      </c>
      <c r="E6" s="247"/>
      <c r="F6" s="247"/>
      <c r="G6" s="120"/>
      <c r="H6" s="247" t="s">
        <v>215</v>
      </c>
      <c r="I6" s="247"/>
      <c r="J6" s="247"/>
    </row>
    <row r="7" spans="1:10" s="118" customFormat="1" ht="21.95" customHeight="1">
      <c r="A7" s="116"/>
      <c r="B7" s="20" t="s">
        <v>5</v>
      </c>
      <c r="C7" s="119"/>
      <c r="D7" s="117">
        <v>2568</v>
      </c>
      <c r="F7" s="117">
        <v>2567</v>
      </c>
      <c r="G7" s="121"/>
      <c r="H7" s="117">
        <v>2568</v>
      </c>
      <c r="J7" s="117">
        <v>2567</v>
      </c>
    </row>
    <row r="8" spans="1:10" s="118" customFormat="1" ht="21.95" customHeight="1">
      <c r="A8" s="116"/>
      <c r="B8" s="20"/>
      <c r="C8" s="119"/>
      <c r="D8" s="117"/>
      <c r="F8" s="117" t="s">
        <v>167</v>
      </c>
      <c r="G8" s="121"/>
      <c r="H8" s="117"/>
      <c r="J8" s="117"/>
    </row>
    <row r="9" spans="1:10" s="118" customFormat="1" ht="21.95" customHeight="1">
      <c r="A9" s="116"/>
      <c r="B9" s="119"/>
      <c r="C9" s="122"/>
      <c r="D9" s="248" t="s">
        <v>7</v>
      </c>
      <c r="E9" s="248"/>
      <c r="F9" s="248"/>
      <c r="G9" s="248"/>
      <c r="H9" s="248"/>
      <c r="I9" s="248"/>
      <c r="J9" s="248"/>
    </row>
    <row r="10" spans="1:10" s="118" customFormat="1" ht="21.95" customHeight="1">
      <c r="A10" s="116" t="s">
        <v>148</v>
      </c>
      <c r="B10" s="119"/>
      <c r="C10" s="122"/>
      <c r="D10" s="119"/>
      <c r="E10" s="119"/>
      <c r="F10" s="119"/>
      <c r="G10" s="119"/>
      <c r="H10" s="119"/>
      <c r="I10" s="119"/>
      <c r="J10" s="119"/>
    </row>
    <row r="11" spans="1:10" s="118" customFormat="1" ht="21.95" customHeight="1">
      <c r="A11" s="123" t="s">
        <v>51</v>
      </c>
      <c r="B11" s="119"/>
      <c r="C11" s="119"/>
      <c r="D11" s="119"/>
      <c r="E11" s="119"/>
      <c r="F11" s="119"/>
      <c r="G11" s="119"/>
      <c r="H11" s="119"/>
      <c r="I11" s="119"/>
      <c r="J11" s="124"/>
    </row>
    <row r="12" spans="1:10" s="118" customFormat="1" ht="21.95" customHeight="1">
      <c r="A12" s="127" t="s">
        <v>149</v>
      </c>
      <c r="B12" s="128">
        <v>2</v>
      </c>
      <c r="C12" s="128"/>
      <c r="D12" s="131">
        <v>57876</v>
      </c>
      <c r="E12" s="125"/>
      <c r="F12" s="131">
        <v>191300</v>
      </c>
      <c r="G12" s="130"/>
      <c r="H12" s="131">
        <v>102062</v>
      </c>
      <c r="I12" s="125"/>
      <c r="J12" s="131">
        <v>96806</v>
      </c>
    </row>
    <row r="13" spans="1:10" s="118" customFormat="1" ht="21.95" customHeight="1">
      <c r="A13" s="127" t="s">
        <v>150</v>
      </c>
      <c r="B13" s="128">
        <v>2</v>
      </c>
      <c r="C13" s="128"/>
      <c r="D13" s="131">
        <v>3690</v>
      </c>
      <c r="E13" s="125"/>
      <c r="F13" s="131">
        <v>0</v>
      </c>
      <c r="G13" s="130"/>
      <c r="H13" s="131">
        <v>8340</v>
      </c>
      <c r="I13" s="125"/>
      <c r="J13" s="131">
        <v>12180</v>
      </c>
    </row>
    <row r="14" spans="1:10" s="118" customFormat="1" ht="21.95" customHeight="1">
      <c r="A14" s="127" t="s">
        <v>52</v>
      </c>
      <c r="B14" s="128"/>
      <c r="C14" s="128"/>
      <c r="D14" s="131">
        <v>179741</v>
      </c>
      <c r="E14" s="125"/>
      <c r="F14" s="131">
        <v>160573</v>
      </c>
      <c r="G14" s="130"/>
      <c r="H14" s="131">
        <v>0</v>
      </c>
      <c r="I14" s="125"/>
      <c r="J14" s="131">
        <v>0</v>
      </c>
    </row>
    <row r="15" spans="1:10" s="118" customFormat="1" ht="21.95" customHeight="1">
      <c r="A15" s="127" t="s">
        <v>151</v>
      </c>
      <c r="B15" s="128" t="s">
        <v>193</v>
      </c>
      <c r="C15" s="128"/>
      <c r="D15" s="131">
        <v>16999</v>
      </c>
      <c r="E15" s="125"/>
      <c r="F15" s="131">
        <v>1400</v>
      </c>
      <c r="G15" s="130"/>
      <c r="H15" s="131">
        <v>304065</v>
      </c>
      <c r="I15" s="125"/>
      <c r="J15" s="131">
        <v>165320</v>
      </c>
    </row>
    <row r="16" spans="1:10" s="118" customFormat="1" ht="21.95" customHeight="1">
      <c r="A16" s="127" t="s">
        <v>184</v>
      </c>
      <c r="B16" s="128"/>
      <c r="C16" s="128"/>
      <c r="D16" s="131">
        <v>0</v>
      </c>
      <c r="E16" s="125"/>
      <c r="F16" s="131">
        <v>0</v>
      </c>
      <c r="G16" s="130"/>
      <c r="H16" s="131">
        <v>0</v>
      </c>
      <c r="I16" s="125"/>
      <c r="J16" s="131">
        <v>5875</v>
      </c>
    </row>
    <row r="17" spans="1:15" s="118" customFormat="1" ht="21.95" customHeight="1">
      <c r="A17" s="127" t="s">
        <v>282</v>
      </c>
      <c r="B17" s="128"/>
      <c r="C17" s="128"/>
      <c r="D17" s="131">
        <v>4764</v>
      </c>
      <c r="E17" s="125"/>
      <c r="F17" s="131">
        <v>27456</v>
      </c>
      <c r="G17" s="130"/>
      <c r="H17" s="131">
        <v>0</v>
      </c>
      <c r="I17" s="125"/>
      <c r="J17" s="131">
        <v>0</v>
      </c>
    </row>
    <row r="18" spans="1:15" s="118" customFormat="1" ht="21.95" customHeight="1">
      <c r="A18" s="118" t="s">
        <v>53</v>
      </c>
      <c r="B18" s="128">
        <v>2</v>
      </c>
      <c r="C18" s="128"/>
      <c r="D18" s="131">
        <v>28628</v>
      </c>
      <c r="E18" s="125"/>
      <c r="F18" s="131">
        <v>14565</v>
      </c>
      <c r="G18" s="130"/>
      <c r="H18" s="131">
        <v>2510</v>
      </c>
      <c r="I18" s="125"/>
      <c r="J18" s="131">
        <v>59</v>
      </c>
      <c r="O18" s="162"/>
    </row>
    <row r="19" spans="1:15" s="118" customFormat="1" ht="21.95" customHeight="1">
      <c r="A19" s="116" t="s">
        <v>54</v>
      </c>
      <c r="B19" s="119"/>
      <c r="C19" s="119"/>
      <c r="D19" s="134">
        <f>SUM(D12:D18)</f>
        <v>291698</v>
      </c>
      <c r="E19" s="135"/>
      <c r="F19" s="134">
        <f>SUM(F12:F18)</f>
        <v>395294</v>
      </c>
      <c r="G19" s="136"/>
      <c r="H19" s="134">
        <f>SUM(H12:H18)</f>
        <v>416977</v>
      </c>
      <c r="I19" s="135"/>
      <c r="J19" s="134">
        <f>SUM(J12:J18)</f>
        <v>280240</v>
      </c>
    </row>
    <row r="20" spans="1:15" s="118" customFormat="1" ht="21.95" customHeight="1">
      <c r="A20" s="137"/>
      <c r="B20" s="119"/>
      <c r="C20" s="119"/>
      <c r="D20" s="131"/>
      <c r="E20" s="131"/>
      <c r="F20" s="131"/>
      <c r="G20" s="138"/>
      <c r="H20" s="131"/>
      <c r="I20" s="131"/>
      <c r="J20" s="131"/>
    </row>
    <row r="21" spans="1:15" s="118" customFormat="1" ht="21.95" customHeight="1">
      <c r="A21" s="123" t="s">
        <v>55</v>
      </c>
      <c r="B21" s="119"/>
      <c r="C21" s="119"/>
      <c r="D21" s="125"/>
      <c r="E21" s="125"/>
      <c r="F21" s="125"/>
      <c r="G21" s="130"/>
      <c r="H21" s="125"/>
      <c r="I21" s="125"/>
      <c r="J21" s="125"/>
    </row>
    <row r="22" spans="1:15" s="118" customFormat="1" ht="21.95" customHeight="1">
      <c r="A22" s="118" t="s">
        <v>56</v>
      </c>
      <c r="B22" s="119"/>
      <c r="C22" s="119"/>
      <c r="D22" s="131">
        <v>246255</v>
      </c>
      <c r="E22" s="125"/>
      <c r="F22" s="131">
        <v>242045</v>
      </c>
      <c r="G22" s="130"/>
      <c r="H22" s="131">
        <v>0</v>
      </c>
      <c r="I22" s="125"/>
      <c r="J22" s="131">
        <v>0</v>
      </c>
    </row>
    <row r="23" spans="1:15" s="118" customFormat="1" ht="21.95" customHeight="1">
      <c r="A23" s="118" t="s">
        <v>57</v>
      </c>
      <c r="B23" s="119"/>
      <c r="C23" s="119"/>
      <c r="D23" s="131">
        <v>58546</v>
      </c>
      <c r="E23" s="125"/>
      <c r="F23" s="131">
        <v>113110</v>
      </c>
      <c r="G23" s="130"/>
      <c r="H23" s="131">
        <v>0</v>
      </c>
      <c r="I23" s="125"/>
      <c r="J23" s="131">
        <v>0</v>
      </c>
    </row>
    <row r="24" spans="1:15" s="118" customFormat="1" ht="21.95" customHeight="1">
      <c r="A24" s="118" t="s">
        <v>58</v>
      </c>
      <c r="B24" s="128">
        <v>2</v>
      </c>
      <c r="C24" s="128"/>
      <c r="D24" s="131">
        <v>264623</v>
      </c>
      <c r="E24" s="125"/>
      <c r="F24" s="131">
        <v>302450</v>
      </c>
      <c r="G24" s="130"/>
      <c r="H24" s="131">
        <v>55567</v>
      </c>
      <c r="I24" s="125"/>
      <c r="J24" s="131">
        <v>70811</v>
      </c>
    </row>
    <row r="25" spans="1:15" s="118" customFormat="1" ht="21.95" customHeight="1">
      <c r="A25" s="118" t="s">
        <v>138</v>
      </c>
      <c r="B25" s="128"/>
      <c r="C25" s="128"/>
      <c r="D25" s="131">
        <v>0</v>
      </c>
      <c r="E25" s="125"/>
      <c r="F25" s="131">
        <v>11000</v>
      </c>
      <c r="G25" s="130"/>
      <c r="H25" s="131">
        <v>0</v>
      </c>
      <c r="I25" s="125"/>
      <c r="J25" s="131">
        <v>11000</v>
      </c>
    </row>
    <row r="26" spans="1:15" s="118" customFormat="1" ht="21.95" customHeight="1">
      <c r="A26" s="118" t="s">
        <v>199</v>
      </c>
      <c r="B26" s="128">
        <v>5</v>
      </c>
      <c r="C26" s="128"/>
      <c r="D26" s="131">
        <v>0</v>
      </c>
      <c r="E26" s="125"/>
      <c r="F26" s="131">
        <v>0</v>
      </c>
      <c r="G26" s="130"/>
      <c r="H26" s="131">
        <v>63121</v>
      </c>
      <c r="I26" s="125"/>
      <c r="J26" s="131">
        <v>275792</v>
      </c>
    </row>
    <row r="27" spans="1:15" s="118" customFormat="1" ht="21.95" customHeight="1">
      <c r="A27" s="118" t="s">
        <v>261</v>
      </c>
      <c r="B27" s="128">
        <v>5</v>
      </c>
      <c r="C27" s="128"/>
      <c r="D27" s="131">
        <v>0</v>
      </c>
      <c r="E27" s="125"/>
      <c r="F27" s="131">
        <v>0</v>
      </c>
      <c r="G27" s="130"/>
      <c r="H27" s="131">
        <v>243785</v>
      </c>
      <c r="I27" s="125"/>
      <c r="J27" s="131">
        <v>0</v>
      </c>
    </row>
    <row r="28" spans="1:15" s="118" customFormat="1" ht="21.95" customHeight="1">
      <c r="A28" s="118" t="s">
        <v>200</v>
      </c>
      <c r="B28" s="128">
        <v>5</v>
      </c>
      <c r="C28" s="128"/>
      <c r="D28" s="131">
        <v>668</v>
      </c>
      <c r="E28" s="125"/>
      <c r="F28" s="131">
        <v>0</v>
      </c>
      <c r="G28" s="130"/>
      <c r="H28" s="131">
        <v>166350</v>
      </c>
      <c r="I28" s="125"/>
      <c r="J28" s="131">
        <v>0</v>
      </c>
    </row>
    <row r="29" spans="1:15" s="118" customFormat="1" ht="21.95" customHeight="1">
      <c r="A29" s="116" t="s">
        <v>59</v>
      </c>
      <c r="B29" s="119"/>
      <c r="C29" s="139"/>
      <c r="D29" s="134">
        <f>SUM(D22:D28)</f>
        <v>570092</v>
      </c>
      <c r="E29" s="140"/>
      <c r="F29" s="134">
        <f>SUM(F22:F28)</f>
        <v>668605</v>
      </c>
      <c r="G29" s="130"/>
      <c r="H29" s="134">
        <f>SUM(H22:H28)</f>
        <v>528823</v>
      </c>
      <c r="I29" s="135"/>
      <c r="J29" s="134">
        <f>SUM(J22:J28)</f>
        <v>357603</v>
      </c>
      <c r="M29" s="162"/>
    </row>
    <row r="30" spans="1:15" s="118" customFormat="1" ht="21.95" customHeight="1">
      <c r="A30" s="116"/>
      <c r="B30" s="119"/>
      <c r="C30" s="139"/>
      <c r="D30" s="142"/>
      <c r="E30" s="125"/>
      <c r="F30" s="142"/>
      <c r="G30" s="138"/>
      <c r="H30" s="142"/>
      <c r="I30" s="131"/>
      <c r="J30" s="142"/>
    </row>
    <row r="31" spans="1:15" s="118" customFormat="1" ht="21.95" customHeight="1">
      <c r="A31" s="57" t="s">
        <v>264</v>
      </c>
      <c r="B31" s="119"/>
      <c r="C31" s="139"/>
      <c r="D31" s="144">
        <f>D19-D29</f>
        <v>-278394</v>
      </c>
      <c r="E31" s="135"/>
      <c r="F31" s="145">
        <f>F19-F29</f>
        <v>-273311</v>
      </c>
      <c r="G31" s="136"/>
      <c r="H31" s="144">
        <f>H19-H29</f>
        <v>-111846</v>
      </c>
      <c r="I31" s="135"/>
      <c r="J31" s="145">
        <f>J19-J29</f>
        <v>-77363</v>
      </c>
    </row>
    <row r="32" spans="1:15" s="118" customFormat="1" ht="21.95" customHeight="1">
      <c r="A32" s="118" t="s">
        <v>60</v>
      </c>
      <c r="B32" s="128">
        <v>2</v>
      </c>
      <c r="C32" s="128"/>
      <c r="D32" s="131">
        <v>-83641</v>
      </c>
      <c r="E32" s="125"/>
      <c r="F32" s="131">
        <v>-56336</v>
      </c>
      <c r="G32" s="130"/>
      <c r="H32" s="131">
        <v>-37809</v>
      </c>
      <c r="I32" s="125"/>
      <c r="J32" s="131">
        <v>-54744</v>
      </c>
    </row>
    <row r="33" spans="1:10" s="118" customFormat="1" ht="21.95" customHeight="1">
      <c r="A33" s="118" t="s">
        <v>195</v>
      </c>
      <c r="B33" s="128">
        <v>2</v>
      </c>
      <c r="C33" s="128"/>
      <c r="D33" s="131">
        <v>-1803</v>
      </c>
      <c r="E33" s="125"/>
      <c r="F33" s="131">
        <v>0</v>
      </c>
      <c r="G33" s="130"/>
      <c r="H33" s="131">
        <v>-89619</v>
      </c>
      <c r="I33" s="125"/>
      <c r="J33" s="131">
        <v>-6500</v>
      </c>
    </row>
    <row r="34" spans="1:10" s="118" customFormat="1" ht="21.95" customHeight="1">
      <c r="A34" s="55" t="s">
        <v>272</v>
      </c>
      <c r="B34" s="119">
        <v>5</v>
      </c>
      <c r="C34" s="119"/>
      <c r="D34" s="131">
        <v>-112958</v>
      </c>
      <c r="E34" s="125"/>
      <c r="F34" s="131">
        <v>0</v>
      </c>
      <c r="G34" s="130"/>
      <c r="H34" s="131">
        <v>0</v>
      </c>
      <c r="I34" s="125"/>
      <c r="J34" s="131">
        <v>0</v>
      </c>
    </row>
    <row r="35" spans="1:10" s="118" customFormat="1" ht="21.95" customHeight="1">
      <c r="A35" s="116" t="s">
        <v>265</v>
      </c>
      <c r="B35" s="119"/>
      <c r="C35" s="122"/>
      <c r="D35" s="147">
        <f>SUM(D31:D34)</f>
        <v>-476796</v>
      </c>
      <c r="E35" s="131"/>
      <c r="F35" s="147">
        <f>SUM(F31:F34)</f>
        <v>-329647</v>
      </c>
      <c r="G35" s="138"/>
      <c r="H35" s="147">
        <f>SUM(H31:H34)</f>
        <v>-239274</v>
      </c>
      <c r="I35" s="131"/>
      <c r="J35" s="147">
        <f>SUM(J31:J34)</f>
        <v>-138607</v>
      </c>
    </row>
    <row r="36" spans="1:10" s="118" customFormat="1" ht="21.95" customHeight="1">
      <c r="A36" s="118" t="s">
        <v>129</v>
      </c>
      <c r="B36" s="119"/>
      <c r="C36" s="122"/>
      <c r="D36" s="6">
        <v>0</v>
      </c>
      <c r="E36" s="125"/>
      <c r="F36" s="6">
        <v>-78445</v>
      </c>
      <c r="G36" s="130"/>
      <c r="H36" s="131">
        <v>0</v>
      </c>
      <c r="I36" s="125"/>
      <c r="J36" s="6">
        <v>-78445</v>
      </c>
    </row>
    <row r="37" spans="1:10" s="118" customFormat="1" ht="21.95" customHeight="1">
      <c r="A37" s="116" t="s">
        <v>266</v>
      </c>
      <c r="B37" s="119"/>
      <c r="C37" s="119"/>
      <c r="D37" s="149">
        <f>SUM(D35:D36)</f>
        <v>-476796</v>
      </c>
      <c r="E37" s="150"/>
      <c r="F37" s="149">
        <f>SUM(F35:F36)</f>
        <v>-408092</v>
      </c>
      <c r="G37" s="151"/>
      <c r="H37" s="134">
        <f>SUM(H35:H36)</f>
        <v>-239274</v>
      </c>
      <c r="I37" s="150"/>
      <c r="J37" s="149">
        <f>SUM(J35:J36)</f>
        <v>-217052</v>
      </c>
    </row>
    <row r="38" spans="1:10" s="118" customFormat="1" ht="21.95" customHeight="1">
      <c r="A38" s="116"/>
      <c r="B38" s="119"/>
      <c r="C38" s="119"/>
      <c r="D38" s="154"/>
      <c r="E38" s="150"/>
      <c r="F38" s="154"/>
      <c r="G38" s="151"/>
      <c r="H38" s="154"/>
      <c r="I38" s="150"/>
      <c r="J38" s="154"/>
    </row>
    <row r="39" spans="1:10" s="118" customFormat="1" ht="21.95" customHeight="1">
      <c r="A39" s="155" t="s">
        <v>153</v>
      </c>
      <c r="B39" s="119"/>
      <c r="C39" s="119"/>
      <c r="D39" s="154"/>
      <c r="E39" s="150"/>
      <c r="F39" s="154"/>
      <c r="G39" s="151"/>
      <c r="H39" s="154"/>
      <c r="I39" s="150"/>
      <c r="J39" s="154"/>
    </row>
    <row r="40" spans="1:10" s="118" customFormat="1" ht="21.95" customHeight="1">
      <c r="A40" s="127" t="s">
        <v>213</v>
      </c>
      <c r="B40" s="119">
        <v>9</v>
      </c>
      <c r="C40" s="119"/>
      <c r="D40" s="6">
        <v>0</v>
      </c>
      <c r="E40" s="125"/>
      <c r="F40" s="6">
        <v>-651250</v>
      </c>
      <c r="G40" s="130"/>
      <c r="H40" s="6">
        <v>0</v>
      </c>
      <c r="I40" s="125"/>
      <c r="J40" s="6">
        <v>0</v>
      </c>
    </row>
    <row r="41" spans="1:10" s="118" customFormat="1" ht="21.95" customHeight="1">
      <c r="A41" s="116" t="s">
        <v>234</v>
      </c>
      <c r="B41" s="119"/>
      <c r="C41" s="122"/>
      <c r="D41" s="156">
        <f>D37+D40</f>
        <v>-476796</v>
      </c>
      <c r="E41" s="157"/>
      <c r="F41" s="158">
        <f>F37+F40</f>
        <v>-1059342</v>
      </c>
      <c r="G41" s="159"/>
      <c r="H41" s="158">
        <f>H37+H40</f>
        <v>-239274</v>
      </c>
      <c r="I41" s="157"/>
      <c r="J41" s="156">
        <f>J37+J40</f>
        <v>-217052</v>
      </c>
    </row>
    <row r="42" spans="1:10" s="118" customFormat="1" ht="21.95" customHeight="1">
      <c r="A42" s="155"/>
      <c r="B42" s="119"/>
      <c r="C42" s="122"/>
      <c r="D42" s="160"/>
      <c r="E42" s="116"/>
      <c r="F42" s="160"/>
      <c r="G42" s="161"/>
      <c r="H42" s="160"/>
      <c r="I42" s="116"/>
      <c r="J42" s="160"/>
    </row>
    <row r="43" spans="1:10" s="118" customFormat="1" ht="21.95" customHeight="1">
      <c r="A43" s="155"/>
      <c r="B43" s="119"/>
      <c r="C43" s="122"/>
      <c r="D43" s="160"/>
      <c r="E43" s="116"/>
      <c r="F43" s="160"/>
      <c r="G43" s="161"/>
      <c r="H43" s="160"/>
      <c r="I43" s="116"/>
      <c r="J43" s="160"/>
    </row>
    <row r="44" spans="1:10" s="118" customFormat="1" ht="23.1" customHeight="1">
      <c r="A44" s="113" t="s">
        <v>0</v>
      </c>
      <c r="B44" s="114"/>
      <c r="C44" s="113"/>
      <c r="D44" s="113"/>
      <c r="E44" s="113"/>
      <c r="F44" s="113"/>
      <c r="G44" s="115"/>
      <c r="H44" s="113"/>
      <c r="I44" s="113"/>
      <c r="J44" s="113"/>
    </row>
    <row r="45" spans="1:10" s="118" customFormat="1" ht="23.1" customHeight="1">
      <c r="A45" s="113" t="s">
        <v>49</v>
      </c>
      <c r="B45" s="114"/>
      <c r="C45" s="113"/>
      <c r="D45" s="113"/>
      <c r="E45" s="113"/>
      <c r="F45" s="113"/>
      <c r="G45" s="115"/>
      <c r="H45" s="113"/>
      <c r="I45" s="113"/>
      <c r="J45" s="113"/>
    </row>
    <row r="46" spans="1:10" s="118" customFormat="1" ht="23.1" customHeight="1">
      <c r="A46" s="249"/>
      <c r="B46" s="249"/>
      <c r="C46" s="249"/>
      <c r="D46" s="249"/>
      <c r="E46" s="249"/>
      <c r="F46" s="249"/>
      <c r="G46" s="249"/>
      <c r="H46" s="249"/>
      <c r="I46" s="249"/>
      <c r="J46" s="249"/>
    </row>
    <row r="47" spans="1:10" s="118" customFormat="1" ht="21.95" customHeight="1">
      <c r="B47" s="117"/>
      <c r="D47" s="246" t="s">
        <v>1</v>
      </c>
      <c r="E47" s="246"/>
      <c r="F47" s="246"/>
      <c r="G47" s="246"/>
      <c r="H47" s="246" t="s">
        <v>2</v>
      </c>
      <c r="I47" s="246"/>
      <c r="J47" s="246"/>
    </row>
    <row r="48" spans="1:10" s="118" customFormat="1" ht="21.95" customHeight="1">
      <c r="B48" s="119"/>
      <c r="C48" s="119"/>
      <c r="D48" s="247" t="s">
        <v>217</v>
      </c>
      <c r="E48" s="247"/>
      <c r="F48" s="247"/>
      <c r="G48" s="120"/>
      <c r="H48" s="247" t="s">
        <v>217</v>
      </c>
      <c r="I48" s="247"/>
      <c r="J48" s="247"/>
    </row>
    <row r="49" spans="1:10" s="118" customFormat="1" ht="21.95" customHeight="1">
      <c r="B49" s="119"/>
      <c r="C49" s="119"/>
      <c r="D49" s="247" t="s">
        <v>215</v>
      </c>
      <c r="E49" s="247"/>
      <c r="F49" s="247"/>
      <c r="G49" s="120"/>
      <c r="H49" s="247" t="s">
        <v>215</v>
      </c>
      <c r="I49" s="247"/>
      <c r="J49" s="247"/>
    </row>
    <row r="50" spans="1:10" s="118" customFormat="1" ht="21.95" customHeight="1">
      <c r="B50" s="20" t="s">
        <v>5</v>
      </c>
      <c r="C50" s="119"/>
      <c r="D50" s="117">
        <v>2568</v>
      </c>
      <c r="F50" s="117">
        <v>2567</v>
      </c>
      <c r="G50" s="121"/>
      <c r="H50" s="117">
        <v>2568</v>
      </c>
      <c r="J50" s="117">
        <v>2567</v>
      </c>
    </row>
    <row r="51" spans="1:10" s="118" customFormat="1" ht="21.95" customHeight="1">
      <c r="B51" s="20"/>
      <c r="C51" s="119"/>
      <c r="D51" s="117"/>
      <c r="F51" s="117" t="s">
        <v>167</v>
      </c>
      <c r="G51" s="121"/>
      <c r="H51" s="117"/>
      <c r="J51" s="117"/>
    </row>
    <row r="52" spans="1:10" s="118" customFormat="1" ht="21.95" customHeight="1">
      <c r="B52" s="119"/>
      <c r="C52" s="119"/>
      <c r="D52" s="248" t="s">
        <v>7</v>
      </c>
      <c r="E52" s="248"/>
      <c r="F52" s="248"/>
      <c r="G52" s="248"/>
      <c r="H52" s="248"/>
      <c r="I52" s="248"/>
      <c r="J52" s="248"/>
    </row>
    <row r="53" spans="1:10" s="118" customFormat="1" ht="21.95" customHeight="1">
      <c r="A53" s="2" t="s">
        <v>61</v>
      </c>
      <c r="B53" s="119"/>
      <c r="C53" s="139"/>
      <c r="D53" s="162"/>
      <c r="F53" s="162"/>
      <c r="G53" s="121"/>
      <c r="H53" s="162"/>
      <c r="I53" s="162"/>
      <c r="J53" s="162"/>
    </row>
    <row r="54" spans="1:10" s="118" customFormat="1" ht="21.95" customHeight="1">
      <c r="A54" s="163" t="s">
        <v>62</v>
      </c>
      <c r="B54" s="119"/>
      <c r="C54" s="139"/>
      <c r="D54" s="162"/>
      <c r="E54" s="162"/>
      <c r="F54" s="162"/>
      <c r="G54" s="164"/>
      <c r="H54" s="162"/>
      <c r="I54" s="162"/>
      <c r="J54" s="162"/>
    </row>
    <row r="55" spans="1:10" s="118" customFormat="1" ht="21.95" customHeight="1">
      <c r="A55" s="127" t="s">
        <v>63</v>
      </c>
      <c r="B55" s="119"/>
      <c r="C55" s="139"/>
      <c r="D55" s="131">
        <v>-7926</v>
      </c>
      <c r="E55" s="131"/>
      <c r="F55" s="131">
        <v>-380</v>
      </c>
      <c r="G55" s="138"/>
      <c r="H55" s="131">
        <v>0</v>
      </c>
      <c r="I55" s="131"/>
      <c r="J55" s="131">
        <v>0</v>
      </c>
    </row>
    <row r="56" spans="1:10" s="118" customFormat="1" ht="21.95" customHeight="1">
      <c r="A56" s="127" t="s">
        <v>174</v>
      </c>
      <c r="B56" s="119"/>
      <c r="C56" s="139"/>
      <c r="D56" s="6">
        <v>-3493</v>
      </c>
      <c r="E56" s="131"/>
      <c r="F56" s="6">
        <v>0</v>
      </c>
      <c r="G56" s="138"/>
      <c r="H56" s="6">
        <v>0</v>
      </c>
      <c r="I56" s="131"/>
      <c r="J56" s="6">
        <v>0</v>
      </c>
    </row>
    <row r="57" spans="1:10" s="118" customFormat="1" ht="21.95" customHeight="1">
      <c r="A57" s="2" t="s">
        <v>64</v>
      </c>
      <c r="B57" s="119"/>
      <c r="C57" s="139"/>
      <c r="D57" s="149">
        <f>SUM(D55:D56)</f>
        <v>-11419</v>
      </c>
      <c r="E57" s="140"/>
      <c r="F57" s="149">
        <f>SUM(F55:F55)</f>
        <v>-380</v>
      </c>
      <c r="G57" s="171"/>
      <c r="H57" s="149">
        <f>SUM(H55:H56)</f>
        <v>0</v>
      </c>
      <c r="I57" s="140"/>
      <c r="J57" s="149">
        <f>SUM(J55:J56)</f>
        <v>0</v>
      </c>
    </row>
    <row r="58" spans="1:10" s="118" customFormat="1" ht="21.95" customHeight="1">
      <c r="A58" s="166"/>
      <c r="B58" s="119"/>
      <c r="C58" s="139"/>
      <c r="D58" s="131"/>
      <c r="E58" s="131"/>
      <c r="F58" s="131"/>
      <c r="G58" s="169"/>
      <c r="H58" s="131"/>
      <c r="I58" s="170"/>
      <c r="J58" s="131"/>
    </row>
    <row r="59" spans="1:10" s="118" customFormat="1" ht="21.95" customHeight="1">
      <c r="A59" s="3" t="s">
        <v>65</v>
      </c>
      <c r="B59" s="119"/>
      <c r="C59" s="139"/>
      <c r="D59" s="131"/>
      <c r="E59" s="131"/>
      <c r="F59" s="131"/>
      <c r="G59" s="169"/>
      <c r="H59" s="170"/>
      <c r="I59" s="170"/>
      <c r="J59" s="170"/>
    </row>
    <row r="60" spans="1:10" s="118" customFormat="1" ht="21.95" customHeight="1">
      <c r="A60" s="127" t="s">
        <v>273</v>
      </c>
      <c r="B60" s="119"/>
      <c r="C60" s="139"/>
      <c r="D60" s="131"/>
      <c r="E60" s="131"/>
      <c r="F60" s="131"/>
      <c r="G60" s="169"/>
      <c r="H60" s="170"/>
      <c r="I60" s="170"/>
      <c r="J60" s="170"/>
    </row>
    <row r="61" spans="1:10" s="118" customFormat="1" ht="21.95" customHeight="1">
      <c r="A61" s="127" t="s">
        <v>274</v>
      </c>
      <c r="B61" s="119">
        <v>4</v>
      </c>
      <c r="C61" s="139"/>
      <c r="D61" s="131">
        <v>-50555</v>
      </c>
      <c r="E61" s="125"/>
      <c r="F61" s="131">
        <v>600365</v>
      </c>
      <c r="G61" s="130"/>
      <c r="H61" s="131">
        <v>3874</v>
      </c>
      <c r="I61" s="125"/>
      <c r="J61" s="170">
        <v>148170</v>
      </c>
    </row>
    <row r="62" spans="1:10" s="118" customFormat="1" ht="21.95" customHeight="1">
      <c r="A62" s="118" t="s">
        <v>174</v>
      </c>
      <c r="B62" s="119"/>
      <c r="C62" s="139"/>
      <c r="D62" s="6">
        <v>-81461</v>
      </c>
      <c r="E62" s="125"/>
      <c r="F62" s="6">
        <v>0</v>
      </c>
      <c r="G62" s="130"/>
      <c r="H62" s="6">
        <v>0</v>
      </c>
      <c r="I62" s="125"/>
      <c r="J62" s="6">
        <v>0</v>
      </c>
    </row>
    <row r="63" spans="1:10" s="118" customFormat="1" ht="21.95" customHeight="1">
      <c r="A63" s="155" t="s">
        <v>66</v>
      </c>
      <c r="B63" s="119"/>
      <c r="C63" s="139"/>
      <c r="D63" s="149">
        <f>SUM(D61:D62)</f>
        <v>-132016</v>
      </c>
      <c r="E63" s="135"/>
      <c r="F63" s="149">
        <f>SUM(F61:F62)</f>
        <v>600365</v>
      </c>
      <c r="G63" s="136"/>
      <c r="H63" s="149">
        <f>SUM(H61:H62)</f>
        <v>3874</v>
      </c>
      <c r="I63" s="135"/>
      <c r="J63" s="149">
        <f>SUM(J61:J62)</f>
        <v>148170</v>
      </c>
    </row>
    <row r="64" spans="1:10" s="118" customFormat="1" ht="21.95" customHeight="1">
      <c r="A64" s="155" t="s">
        <v>172</v>
      </c>
      <c r="B64" s="119"/>
      <c r="C64" s="139"/>
      <c r="D64" s="134">
        <f>D57+D63</f>
        <v>-143435</v>
      </c>
      <c r="E64" s="140"/>
      <c r="F64" s="134">
        <f>F57+F63</f>
        <v>599985</v>
      </c>
      <c r="G64" s="171"/>
      <c r="H64" s="134">
        <f>H57+H63</f>
        <v>3874</v>
      </c>
      <c r="I64" s="140"/>
      <c r="J64" s="134">
        <f>J57+J63</f>
        <v>148170</v>
      </c>
    </row>
    <row r="65" spans="1:10" s="118" customFormat="1" ht="21.95" customHeight="1">
      <c r="A65" s="4" t="s">
        <v>179</v>
      </c>
      <c r="B65" s="119"/>
      <c r="C65" s="139"/>
      <c r="D65" s="135">
        <v>0</v>
      </c>
      <c r="E65" s="125"/>
      <c r="F65" s="135">
        <v>90306</v>
      </c>
      <c r="G65" s="130"/>
      <c r="H65" s="135">
        <v>0</v>
      </c>
      <c r="I65" s="125"/>
      <c r="J65" s="135">
        <v>0</v>
      </c>
    </row>
    <row r="66" spans="1:10" s="127" customFormat="1" ht="21.95" customHeight="1" thickBot="1">
      <c r="A66" s="4" t="s">
        <v>67</v>
      </c>
      <c r="B66" s="1"/>
      <c r="C66" s="1"/>
      <c r="D66" s="172">
        <f>D64+D37+D65</f>
        <v>-620231</v>
      </c>
      <c r="E66" s="150"/>
      <c r="F66" s="172">
        <f>F64+F41+F65</f>
        <v>-369051</v>
      </c>
      <c r="G66" s="151"/>
      <c r="H66" s="172">
        <f>H64+H37+H65</f>
        <v>-235400</v>
      </c>
      <c r="I66" s="150"/>
      <c r="J66" s="172">
        <f>J64+J37+J65</f>
        <v>-68882</v>
      </c>
    </row>
    <row r="67" spans="1:10" s="118" customFormat="1" ht="21.95" customHeight="1" thickTop="1">
      <c r="A67" s="116"/>
      <c r="B67" s="173"/>
      <c r="C67" s="174"/>
      <c r="D67" s="154"/>
      <c r="E67" s="154"/>
      <c r="F67" s="154"/>
      <c r="G67" s="175"/>
      <c r="H67" s="154"/>
      <c r="I67" s="154"/>
      <c r="J67" s="154"/>
    </row>
    <row r="68" spans="1:10" s="118" customFormat="1" ht="21.95" customHeight="1">
      <c r="A68" s="116" t="s">
        <v>268</v>
      </c>
      <c r="B68" s="174"/>
      <c r="C68" s="174"/>
      <c r="D68" s="154"/>
      <c r="E68" s="154"/>
      <c r="F68" s="154"/>
      <c r="G68" s="175"/>
      <c r="H68" s="154"/>
      <c r="I68" s="154"/>
      <c r="J68" s="154"/>
    </row>
    <row r="69" spans="1:10" s="118" customFormat="1" ht="21.95" customHeight="1">
      <c r="A69" s="118" t="s">
        <v>68</v>
      </c>
      <c r="B69" s="174"/>
      <c r="C69" s="174"/>
      <c r="D69" s="177">
        <f>D71-D70</f>
        <v>-476796</v>
      </c>
      <c r="E69" s="177"/>
      <c r="F69" s="177">
        <f>F71-F70</f>
        <v>-726123</v>
      </c>
      <c r="G69" s="178"/>
      <c r="H69" s="177">
        <f>H71-H70</f>
        <v>-239274</v>
      </c>
      <c r="I69" s="177"/>
      <c r="J69" s="177">
        <f>J71-J70</f>
        <v>-217052</v>
      </c>
    </row>
    <row r="70" spans="1:10" s="118" customFormat="1" ht="21.95" customHeight="1">
      <c r="A70" s="118" t="s">
        <v>69</v>
      </c>
      <c r="B70" s="174"/>
      <c r="C70" s="174"/>
      <c r="D70" s="198">
        <v>0</v>
      </c>
      <c r="E70" s="199"/>
      <c r="F70" s="199">
        <v>-333219</v>
      </c>
      <c r="G70" s="200"/>
      <c r="H70" s="198">
        <v>0</v>
      </c>
      <c r="I70" s="199"/>
      <c r="J70" s="198">
        <v>0</v>
      </c>
    </row>
    <row r="71" spans="1:10" s="118" customFormat="1" ht="21.95" customHeight="1" thickBot="1">
      <c r="B71" s="174"/>
      <c r="C71" s="174"/>
      <c r="D71" s="172">
        <f>D41</f>
        <v>-476796</v>
      </c>
      <c r="E71" s="152"/>
      <c r="F71" s="172">
        <f>F41</f>
        <v>-1059342</v>
      </c>
      <c r="G71" s="153"/>
      <c r="H71" s="172">
        <f>H41</f>
        <v>-239274</v>
      </c>
      <c r="I71" s="152"/>
      <c r="J71" s="172">
        <f>J41</f>
        <v>-217052</v>
      </c>
    </row>
    <row r="72" spans="1:10" s="118" customFormat="1" ht="21.95" customHeight="1" thickTop="1">
      <c r="A72" s="116"/>
      <c r="B72" s="174"/>
      <c r="C72" s="174"/>
      <c r="D72" s="154"/>
      <c r="E72" s="154"/>
      <c r="F72" s="154"/>
      <c r="G72" s="175"/>
      <c r="H72" s="154"/>
      <c r="I72" s="154"/>
      <c r="J72" s="154"/>
    </row>
    <row r="73" spans="1:10" s="118" customFormat="1" ht="21.95" customHeight="1">
      <c r="A73" s="116" t="s">
        <v>70</v>
      </c>
      <c r="B73" s="174"/>
      <c r="C73" s="174"/>
      <c r="D73" s="154"/>
      <c r="E73" s="154"/>
      <c r="F73" s="154"/>
      <c r="G73" s="175"/>
      <c r="H73" s="154"/>
      <c r="I73" s="154"/>
      <c r="J73" s="154"/>
    </row>
    <row r="74" spans="1:10" s="118" customFormat="1" ht="21.95" customHeight="1">
      <c r="A74" s="118" t="s">
        <v>68</v>
      </c>
      <c r="B74" s="174"/>
      <c r="C74" s="174"/>
      <c r="D74" s="177">
        <f>D76-D75</f>
        <v>-620231</v>
      </c>
      <c r="E74" s="177"/>
      <c r="F74" s="177">
        <f>F76-F75</f>
        <v>-80240</v>
      </c>
      <c r="G74" s="178"/>
      <c r="H74" s="177">
        <f>H76-H75</f>
        <v>-235400</v>
      </c>
      <c r="I74" s="177"/>
      <c r="J74" s="177">
        <f>J76-J75</f>
        <v>-68882</v>
      </c>
    </row>
    <row r="75" spans="1:10" s="118" customFormat="1" ht="21.95" customHeight="1">
      <c r="A75" s="118" t="s">
        <v>69</v>
      </c>
      <c r="B75" s="174"/>
      <c r="C75" s="174"/>
      <c r="D75" s="199">
        <v>0</v>
      </c>
      <c r="E75" s="199"/>
      <c r="F75" s="199">
        <v>-288811</v>
      </c>
      <c r="G75" s="200"/>
      <c r="H75" s="198">
        <v>0</v>
      </c>
      <c r="I75" s="199"/>
      <c r="J75" s="198">
        <v>0</v>
      </c>
    </row>
    <row r="76" spans="1:10" s="118" customFormat="1" ht="21.95" customHeight="1" thickBot="1">
      <c r="B76" s="174"/>
      <c r="C76" s="174"/>
      <c r="D76" s="172">
        <f>D66</f>
        <v>-620231</v>
      </c>
      <c r="E76" s="152"/>
      <c r="F76" s="172">
        <f>F66</f>
        <v>-369051</v>
      </c>
      <c r="G76" s="153"/>
      <c r="H76" s="172">
        <f>H66</f>
        <v>-235400</v>
      </c>
      <c r="I76" s="152"/>
      <c r="J76" s="172">
        <f>J66</f>
        <v>-68882</v>
      </c>
    </row>
    <row r="77" spans="1:10" s="118" customFormat="1" ht="21.95" customHeight="1" thickTop="1">
      <c r="A77" s="116"/>
      <c r="B77" s="174"/>
      <c r="C77" s="174"/>
      <c r="D77" s="180"/>
      <c r="E77" s="180"/>
      <c r="F77" s="180"/>
      <c r="G77" s="181"/>
      <c r="H77" s="182"/>
      <c r="I77" s="180"/>
      <c r="J77" s="182"/>
    </row>
    <row r="78" spans="1:10" s="118" customFormat="1" ht="21.95" customHeight="1">
      <c r="A78" s="116" t="s">
        <v>269</v>
      </c>
      <c r="B78" s="119"/>
      <c r="C78" s="122"/>
    </row>
    <row r="79" spans="1:10" s="118" customFormat="1" ht="21.95" customHeight="1" thickBot="1">
      <c r="A79" s="127" t="s">
        <v>154</v>
      </c>
      <c r="B79" s="119"/>
      <c r="C79" s="122"/>
      <c r="D79" s="5">
        <f>(D69-D40)/500651</f>
        <v>-0.95235203764698362</v>
      </c>
      <c r="E79" s="146"/>
      <c r="F79" s="5">
        <f>(F69-F40)/500651</f>
        <v>-0.14955128422793523</v>
      </c>
      <c r="G79" s="184"/>
      <c r="H79" s="5">
        <f>H37/500651</f>
        <v>-0.47792574068562732</v>
      </c>
      <c r="I79" s="183"/>
      <c r="J79" s="5">
        <f>J69/500651</f>
        <v>-0.43353953152994801</v>
      </c>
    </row>
    <row r="80" spans="1:10" s="118" customFormat="1" ht="21.95" customHeight="1" thickTop="1" thickBot="1">
      <c r="A80" s="127" t="s">
        <v>155</v>
      </c>
      <c r="B80" s="119"/>
      <c r="C80" s="122"/>
      <c r="D80" s="5">
        <f>(D41-D37)/500651</f>
        <v>0</v>
      </c>
      <c r="E80" s="146"/>
      <c r="F80" s="5">
        <f>(F41-F37)/500651</f>
        <v>-1.3008063501321279</v>
      </c>
      <c r="G80" s="184"/>
      <c r="H80" s="185">
        <v>0</v>
      </c>
      <c r="I80" s="183"/>
      <c r="J80" s="185">
        <v>0</v>
      </c>
    </row>
    <row r="81" spans="2:10" ht="21.95" customHeight="1" thickTop="1"/>
    <row r="82" spans="2:10" ht="21.95" customHeight="1">
      <c r="F82" s="190"/>
    </row>
    <row r="83" spans="2:10" s="127" customFormat="1" ht="21.95" customHeight="1">
      <c r="B83" s="191"/>
      <c r="C83" s="192"/>
      <c r="D83" s="193"/>
      <c r="E83" s="194"/>
      <c r="F83" s="195"/>
      <c r="G83" s="196"/>
      <c r="H83" s="193"/>
      <c r="I83" s="197"/>
      <c r="J83" s="194"/>
    </row>
    <row r="84" spans="2:10" ht="21.95" customHeight="1">
      <c r="F84" s="190"/>
    </row>
    <row r="85" spans="2:10" ht="21.95" customHeight="1">
      <c r="F85" s="190"/>
    </row>
  </sheetData>
  <sheetProtection formatCells="0" formatColumns="0" formatRows="0" insertColumns="0" insertRows="0" insertHyperlinks="0" deleteColumns="0" deleteRows="0" sort="0" autoFilter="0" pivotTables="0"/>
  <mergeCells count="15">
    <mergeCell ref="D4:G4"/>
    <mergeCell ref="H4:J4"/>
    <mergeCell ref="D5:F5"/>
    <mergeCell ref="H5:J5"/>
    <mergeCell ref="A46:J46"/>
    <mergeCell ref="D47:G47"/>
    <mergeCell ref="H47:J47"/>
    <mergeCell ref="D6:F6"/>
    <mergeCell ref="H6:J6"/>
    <mergeCell ref="D9:J9"/>
    <mergeCell ref="D52:J52"/>
    <mergeCell ref="D48:F48"/>
    <mergeCell ref="H48:J48"/>
    <mergeCell ref="D49:F49"/>
    <mergeCell ref="H49:J49"/>
  </mergeCells>
  <pageMargins left="0.8" right="0.8" top="0.48" bottom="0.4" header="0.5" footer="0.5"/>
  <pageSetup paperSize="9" scale="76" firstPageNumber="9" fitToHeight="0" orientation="portrait" useFirstPageNumber="1" r:id="rId1"/>
  <headerFooter alignWithMargins="0">
    <oddFooter>&amp;L&amp;15   หมายเหตุประกอบงบการเงินเป็นส่วนหนึ่งของงบการเงินระหว่างกาลนี้&amp;14
&amp;C&amp;15&amp;P</oddFooter>
  </headerFooter>
  <rowBreaks count="1" manualBreakCount="1">
    <brk id="43" max="9" man="1"/>
  </rowBreaks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7"/>
  <sheetViews>
    <sheetView view="pageBreakPreview" topLeftCell="A22" zoomScale="80" zoomScaleNormal="100" zoomScaleSheetLayoutView="80" workbookViewId="0">
      <selection activeCell="I39" sqref="I39"/>
    </sheetView>
  </sheetViews>
  <sheetFormatPr defaultColWidth="59.1640625" defaultRowHeight="21.75"/>
  <cols>
    <col min="1" max="1" width="56.6640625" style="53" customWidth="1"/>
    <col min="2" max="2" width="1.83203125" style="53" customWidth="1"/>
    <col min="3" max="3" width="14.83203125" style="56" customWidth="1"/>
    <col min="4" max="4" width="1.83203125" style="56" customWidth="1"/>
    <col min="5" max="5" width="14.83203125" style="56" customWidth="1"/>
    <col min="6" max="6" width="1.83203125" style="56" customWidth="1"/>
    <col min="7" max="7" width="14.83203125" style="56" customWidth="1"/>
    <col min="8" max="8" width="1.83203125" style="56" customWidth="1"/>
    <col min="9" max="9" width="14.83203125" style="56" customWidth="1"/>
    <col min="10" max="10" width="1.83203125" style="56" customWidth="1"/>
    <col min="11" max="11" width="14.83203125" style="56" customWidth="1"/>
    <col min="12" max="12" width="1.83203125" style="56" customWidth="1"/>
    <col min="13" max="13" width="14.83203125" style="56" customWidth="1"/>
    <col min="14" max="14" width="1.83203125" style="56" customWidth="1"/>
    <col min="15" max="15" width="14.83203125" style="56" customWidth="1"/>
    <col min="16" max="16" width="1.83203125" style="56" customWidth="1"/>
    <col min="17" max="17" width="14.83203125" style="56" customWidth="1"/>
    <col min="18" max="18" width="1.83203125" style="56" customWidth="1"/>
    <col min="19" max="19" width="14.83203125" style="53" customWidth="1"/>
    <col min="20" max="20" width="1.83203125" style="53" customWidth="1"/>
    <col min="21" max="21" width="14.83203125" style="53" customWidth="1"/>
    <col min="22" max="22" width="1.83203125" style="53" customWidth="1"/>
    <col min="23" max="23" width="14.83203125" style="53" customWidth="1"/>
    <col min="24" max="86" width="10.6640625" style="53" customWidth="1"/>
    <col min="87" max="16384" width="59.1640625" style="53"/>
  </cols>
  <sheetData>
    <row r="1" spans="1:28" ht="23.25">
      <c r="A1" s="52" t="s">
        <v>0</v>
      </c>
      <c r="B1" s="13"/>
      <c r="C1" s="13"/>
      <c r="D1" s="13"/>
      <c r="E1" s="13"/>
      <c r="F1" s="49"/>
      <c r="G1" s="49"/>
      <c r="H1" s="49"/>
      <c r="I1" s="49"/>
      <c r="J1" s="13"/>
      <c r="K1" s="13"/>
      <c r="L1" s="13"/>
      <c r="M1" s="13"/>
      <c r="N1" s="13"/>
      <c r="O1" s="13"/>
      <c r="P1" s="13"/>
      <c r="Q1" s="13"/>
      <c r="R1" s="13"/>
      <c r="S1" s="49"/>
      <c r="T1" s="49"/>
      <c r="U1" s="49"/>
      <c r="V1" s="49"/>
      <c r="W1" s="49"/>
    </row>
    <row r="2" spans="1:28" ht="23.25">
      <c r="A2" s="52" t="s">
        <v>122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</row>
    <row r="3" spans="1:28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28" s="13" customFormat="1">
      <c r="C4" s="251" t="s">
        <v>1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</row>
    <row r="5" spans="1:28" s="13" customFormat="1">
      <c r="D5" s="14"/>
      <c r="F5" s="53"/>
      <c r="G5" s="252" t="s">
        <v>276</v>
      </c>
      <c r="H5" s="252"/>
      <c r="I5" s="252"/>
      <c r="K5" s="253" t="s">
        <v>46</v>
      </c>
      <c r="L5" s="253"/>
      <c r="M5" s="253"/>
      <c r="N5" s="253"/>
      <c r="O5" s="253"/>
      <c r="P5" s="253"/>
      <c r="Q5" s="253"/>
      <c r="R5" s="253"/>
      <c r="Z5" s="16"/>
      <c r="AA5" s="55"/>
      <c r="AB5" s="16"/>
    </row>
    <row r="6" spans="1:28" s="13" customFormat="1">
      <c r="B6" s="53"/>
      <c r="C6" s="53"/>
      <c r="D6" s="17"/>
      <c r="E6" s="53"/>
      <c r="F6" s="12"/>
      <c r="G6" s="53"/>
      <c r="H6" s="53"/>
      <c r="I6" s="53"/>
      <c r="J6" s="53"/>
      <c r="K6" s="12"/>
      <c r="L6" s="12"/>
      <c r="M6" s="12"/>
      <c r="N6" s="12"/>
      <c r="O6" s="12"/>
      <c r="P6" s="53"/>
      <c r="Q6" s="12" t="s">
        <v>131</v>
      </c>
      <c r="R6" s="53"/>
      <c r="T6" s="17"/>
      <c r="U6" s="17"/>
      <c r="V6" s="17"/>
      <c r="W6" s="53"/>
      <c r="Z6" s="16"/>
      <c r="AA6" s="55"/>
      <c r="AB6" s="16"/>
    </row>
    <row r="7" spans="1:28" s="13" customFormat="1">
      <c r="B7" s="53"/>
      <c r="C7" s="53"/>
      <c r="D7" s="17"/>
      <c r="E7" s="53"/>
      <c r="F7" s="12"/>
      <c r="G7" s="53"/>
      <c r="H7" s="53"/>
      <c r="I7" s="53"/>
      <c r="J7" s="53"/>
      <c r="K7" s="12" t="s">
        <v>157</v>
      </c>
      <c r="L7" s="12"/>
      <c r="M7" s="12" t="s">
        <v>218</v>
      </c>
      <c r="N7" s="12"/>
      <c r="O7" s="12"/>
      <c r="P7" s="53"/>
      <c r="Q7" s="12" t="s">
        <v>130</v>
      </c>
      <c r="R7" s="53"/>
      <c r="T7" s="17"/>
      <c r="U7" s="17" t="s">
        <v>74</v>
      </c>
      <c r="V7" s="17"/>
      <c r="W7" s="53"/>
      <c r="Z7" s="16"/>
      <c r="AA7" s="55"/>
      <c r="AB7" s="16"/>
    </row>
    <row r="8" spans="1:28" s="13" customFormat="1">
      <c r="B8" s="53"/>
      <c r="C8" s="12"/>
      <c r="D8" s="17"/>
      <c r="E8" s="12" t="s">
        <v>75</v>
      </c>
      <c r="F8" s="53"/>
      <c r="G8" s="17"/>
      <c r="H8" s="53"/>
      <c r="I8" s="53"/>
      <c r="J8" s="53"/>
      <c r="K8" s="12" t="s">
        <v>158</v>
      </c>
      <c r="L8" s="12"/>
      <c r="M8" s="12" t="s">
        <v>219</v>
      </c>
      <c r="N8" s="12"/>
      <c r="O8" s="12" t="s">
        <v>157</v>
      </c>
      <c r="P8" s="53"/>
      <c r="Q8" s="12" t="s">
        <v>76</v>
      </c>
      <c r="R8" s="53"/>
      <c r="S8" s="17" t="s">
        <v>72</v>
      </c>
      <c r="T8" s="17"/>
      <c r="U8" s="17" t="s">
        <v>77</v>
      </c>
      <c r="V8" s="17"/>
      <c r="W8" s="53"/>
      <c r="Z8" s="16"/>
      <c r="AA8" s="55"/>
      <c r="AB8" s="18"/>
    </row>
    <row r="9" spans="1:28" s="13" customFormat="1">
      <c r="B9" s="53"/>
      <c r="C9" s="17" t="s">
        <v>78</v>
      </c>
      <c r="D9" s="17"/>
      <c r="E9" s="12" t="s">
        <v>79</v>
      </c>
      <c r="F9" s="12"/>
      <c r="G9" s="17" t="s">
        <v>80</v>
      </c>
      <c r="H9" s="17"/>
      <c r="I9" s="17" t="s">
        <v>45</v>
      </c>
      <c r="J9" s="53"/>
      <c r="K9" s="12" t="s">
        <v>159</v>
      </c>
      <c r="L9" s="12"/>
      <c r="M9" s="12" t="s">
        <v>81</v>
      </c>
      <c r="N9" s="12"/>
      <c r="O9" s="12" t="s">
        <v>161</v>
      </c>
      <c r="P9" s="53"/>
      <c r="Q9" s="19" t="s">
        <v>220</v>
      </c>
      <c r="R9" s="53"/>
      <c r="S9" s="17" t="s">
        <v>73</v>
      </c>
      <c r="T9" s="17"/>
      <c r="U9" s="17" t="s">
        <v>82</v>
      </c>
      <c r="V9" s="17"/>
      <c r="W9" s="12" t="s">
        <v>72</v>
      </c>
    </row>
    <row r="10" spans="1:28" s="13" customFormat="1">
      <c r="B10" s="16"/>
      <c r="C10" s="17" t="s">
        <v>83</v>
      </c>
      <c r="D10" s="17"/>
      <c r="E10" s="17" t="s">
        <v>84</v>
      </c>
      <c r="F10" s="12"/>
      <c r="G10" s="17" t="s">
        <v>85</v>
      </c>
      <c r="H10" s="17"/>
      <c r="I10" s="17" t="s">
        <v>277</v>
      </c>
      <c r="J10" s="17"/>
      <c r="K10" s="12" t="s">
        <v>160</v>
      </c>
      <c r="L10" s="17"/>
      <c r="M10" s="17" t="s">
        <v>86</v>
      </c>
      <c r="N10" s="17"/>
      <c r="O10" s="12" t="s">
        <v>87</v>
      </c>
      <c r="P10" s="53"/>
      <c r="Q10" s="19" t="s">
        <v>88</v>
      </c>
      <c r="R10" s="53"/>
      <c r="S10" s="17" t="s">
        <v>89</v>
      </c>
      <c r="T10" s="17"/>
      <c r="U10" s="17" t="s">
        <v>90</v>
      </c>
      <c r="V10" s="17"/>
      <c r="W10" s="12" t="s">
        <v>37</v>
      </c>
    </row>
    <row r="11" spans="1:28">
      <c r="B11" s="13"/>
      <c r="C11" s="254" t="s">
        <v>7</v>
      </c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</row>
    <row r="12" spans="1:28">
      <c r="A12" s="13" t="s">
        <v>221</v>
      </c>
      <c r="D12" s="53"/>
    </row>
    <row r="13" spans="1:28">
      <c r="A13" s="13" t="s">
        <v>126</v>
      </c>
      <c r="B13" s="13"/>
      <c r="C13" s="22">
        <v>2503255</v>
      </c>
      <c r="D13" s="22"/>
      <c r="E13" s="22">
        <v>207161</v>
      </c>
      <c r="F13" s="22"/>
      <c r="G13" s="22">
        <v>82900</v>
      </c>
      <c r="H13" s="22"/>
      <c r="I13" s="22">
        <v>1758247</v>
      </c>
      <c r="J13" s="22"/>
      <c r="K13" s="22">
        <v>410550</v>
      </c>
      <c r="L13" s="22"/>
      <c r="M13" s="22">
        <v>6340</v>
      </c>
      <c r="N13" s="22"/>
      <c r="O13" s="22">
        <v>-257036</v>
      </c>
      <c r="P13" s="22"/>
      <c r="Q13" s="22">
        <v>-5276</v>
      </c>
      <c r="R13" s="22"/>
      <c r="S13" s="23">
        <v>4706141</v>
      </c>
      <c r="T13" s="13"/>
      <c r="U13" s="24">
        <v>2911030</v>
      </c>
      <c r="V13" s="13"/>
      <c r="W13" s="25">
        <v>7617171</v>
      </c>
    </row>
    <row r="14" spans="1:28">
      <c r="A14" s="31" t="s">
        <v>91</v>
      </c>
      <c r="B14" s="13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</row>
    <row r="15" spans="1:28">
      <c r="A15" s="32" t="s">
        <v>95</v>
      </c>
      <c r="B15" s="13"/>
      <c r="C15" s="33"/>
      <c r="D15" s="34"/>
      <c r="E15" s="33"/>
      <c r="F15" s="35"/>
      <c r="G15" s="33"/>
      <c r="H15" s="35"/>
      <c r="I15" s="36"/>
      <c r="J15" s="37"/>
      <c r="K15" s="33"/>
      <c r="L15" s="37"/>
      <c r="M15" s="33"/>
      <c r="N15" s="36"/>
      <c r="O15" s="33"/>
      <c r="P15" s="36"/>
      <c r="Q15" s="33"/>
      <c r="R15" s="37"/>
      <c r="S15" s="35"/>
      <c r="T15" s="35"/>
      <c r="U15" s="35"/>
      <c r="V15" s="35"/>
      <c r="W15" s="36"/>
    </row>
    <row r="16" spans="1:28">
      <c r="A16" s="7" t="s">
        <v>139</v>
      </c>
      <c r="B16" s="13"/>
      <c r="C16" s="33"/>
      <c r="D16" s="34"/>
      <c r="E16" s="33"/>
      <c r="F16" s="35"/>
      <c r="G16" s="33"/>
      <c r="H16" s="35"/>
      <c r="I16" s="36"/>
      <c r="J16" s="37"/>
      <c r="K16" s="33"/>
      <c r="L16" s="37"/>
      <c r="M16" s="33"/>
      <c r="N16" s="36"/>
      <c r="O16" s="33"/>
      <c r="P16" s="36"/>
      <c r="Q16" s="33"/>
      <c r="R16" s="37"/>
      <c r="S16" s="35"/>
      <c r="T16" s="35"/>
      <c r="U16" s="35"/>
      <c r="V16" s="35"/>
    </row>
    <row r="17" spans="1:23">
      <c r="A17" s="7" t="s">
        <v>222</v>
      </c>
      <c r="B17" s="13"/>
      <c r="C17" s="33">
        <v>0</v>
      </c>
      <c r="D17" s="34"/>
      <c r="E17" s="33">
        <v>0</v>
      </c>
      <c r="F17" s="35"/>
      <c r="G17" s="33">
        <v>0</v>
      </c>
      <c r="H17" s="35"/>
      <c r="I17" s="33">
        <v>0</v>
      </c>
      <c r="J17" s="37"/>
      <c r="K17" s="33">
        <v>0</v>
      </c>
      <c r="L17" s="37"/>
      <c r="M17" s="33">
        <v>0</v>
      </c>
      <c r="N17" s="36"/>
      <c r="O17" s="33">
        <v>0</v>
      </c>
      <c r="P17" s="36"/>
      <c r="Q17" s="33">
        <v>0</v>
      </c>
      <c r="R17" s="37"/>
      <c r="S17" s="28">
        <f>SUM(C17:R17)</f>
        <v>0</v>
      </c>
      <c r="T17" s="35"/>
      <c r="U17" s="35">
        <v>8065</v>
      </c>
      <c r="V17" s="35"/>
      <c r="W17" s="28">
        <f>SUM(S17:U17)</f>
        <v>8065</v>
      </c>
    </row>
    <row r="18" spans="1:23" s="13" customFormat="1">
      <c r="A18" s="32" t="s">
        <v>96</v>
      </c>
      <c r="C18" s="38">
        <f>SUM(C17)</f>
        <v>0</v>
      </c>
      <c r="D18" s="39"/>
      <c r="E18" s="38">
        <f>SUM(E17)</f>
        <v>0</v>
      </c>
      <c r="F18" s="40"/>
      <c r="G18" s="38">
        <f>SUM(G17)</f>
        <v>0</v>
      </c>
      <c r="H18" s="40"/>
      <c r="I18" s="38">
        <f>SUM(I17)</f>
        <v>0</v>
      </c>
      <c r="J18" s="41"/>
      <c r="K18" s="38">
        <f>SUM(K17)</f>
        <v>0</v>
      </c>
      <c r="L18" s="41"/>
      <c r="M18" s="38">
        <f>SUM(M17)</f>
        <v>0</v>
      </c>
      <c r="N18" s="42"/>
      <c r="O18" s="38">
        <f>SUM(O17)</f>
        <v>0</v>
      </c>
      <c r="P18" s="42"/>
      <c r="Q18" s="38">
        <f>SUM(Q17)</f>
        <v>0</v>
      </c>
      <c r="R18" s="41"/>
      <c r="S18" s="43">
        <f>SUM(C18:R18)</f>
        <v>0</v>
      </c>
      <c r="T18" s="40"/>
      <c r="U18" s="30">
        <f>SUM(U16:U17)</f>
        <v>8065</v>
      </c>
      <c r="V18" s="40"/>
      <c r="W18" s="43">
        <f>SUM(S18:U18)</f>
        <v>8065</v>
      </c>
    </row>
    <row r="19" spans="1:23" s="13" customFormat="1">
      <c r="A19" s="57" t="s">
        <v>92</v>
      </c>
      <c r="C19" s="43">
        <f>C18</f>
        <v>0</v>
      </c>
      <c r="D19" s="24"/>
      <c r="E19" s="43">
        <f>E18</f>
        <v>0</v>
      </c>
      <c r="F19" s="24"/>
      <c r="G19" s="43">
        <f>G18</f>
        <v>0</v>
      </c>
      <c r="H19" s="24"/>
      <c r="I19" s="43">
        <f>I18</f>
        <v>0</v>
      </c>
      <c r="J19" s="24"/>
      <c r="K19" s="43">
        <f>K18</f>
        <v>0</v>
      </c>
      <c r="L19" s="24"/>
      <c r="M19" s="43">
        <f>M18</f>
        <v>0</v>
      </c>
      <c r="N19" s="24"/>
      <c r="O19" s="43">
        <f>O18</f>
        <v>0</v>
      </c>
      <c r="P19" s="24"/>
      <c r="Q19" s="43">
        <f>Q18</f>
        <v>0</v>
      </c>
      <c r="R19" s="24"/>
      <c r="S19" s="43">
        <f>SUM(C19:R19)</f>
        <v>0</v>
      </c>
      <c r="T19" s="24"/>
      <c r="U19" s="43">
        <f>U18</f>
        <v>8065</v>
      </c>
      <c r="V19" s="24"/>
      <c r="W19" s="43">
        <f>SUM(S19:U19)</f>
        <v>8065</v>
      </c>
    </row>
    <row r="20" spans="1:23" s="13" customFormat="1">
      <c r="A20" s="57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</row>
    <row r="21" spans="1:23">
      <c r="A21" s="13" t="s">
        <v>93</v>
      </c>
      <c r="B21" s="13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13"/>
      <c r="T21" s="13"/>
      <c r="U21" s="13"/>
      <c r="V21" s="13"/>
      <c r="W21" s="44"/>
    </row>
    <row r="22" spans="1:23">
      <c r="A22" s="53" t="s">
        <v>125</v>
      </c>
      <c r="B22" s="13"/>
      <c r="C22" s="33">
        <v>0</v>
      </c>
      <c r="D22" s="34"/>
      <c r="E22" s="33">
        <v>0</v>
      </c>
      <c r="F22" s="35"/>
      <c r="G22" s="33">
        <v>0</v>
      </c>
      <c r="H22" s="35"/>
      <c r="I22" s="45">
        <f>'PL_9M 9-10'!F69</f>
        <v>-726123</v>
      </c>
      <c r="J22" s="37"/>
      <c r="K22" s="33">
        <v>0</v>
      </c>
      <c r="L22" s="37"/>
      <c r="M22" s="33">
        <v>0</v>
      </c>
      <c r="N22" s="37"/>
      <c r="O22" s="33">
        <v>0</v>
      </c>
      <c r="P22" s="37"/>
      <c r="Q22" s="33">
        <v>0</v>
      </c>
      <c r="R22" s="37"/>
      <c r="S22" s="45">
        <f>SUM(C22:R22)</f>
        <v>-726123</v>
      </c>
      <c r="T22" s="35"/>
      <c r="U22" s="45">
        <f>'PL_9M 9-10'!F70</f>
        <v>-333219</v>
      </c>
      <c r="V22" s="35"/>
      <c r="W22" s="45">
        <f>SUM(S22:U22)</f>
        <v>-1059342</v>
      </c>
    </row>
    <row r="23" spans="1:23">
      <c r="A23" s="53" t="s">
        <v>94</v>
      </c>
      <c r="B23" s="13"/>
      <c r="C23" s="33">
        <v>0</v>
      </c>
      <c r="D23" s="34"/>
      <c r="E23" s="33">
        <v>0</v>
      </c>
      <c r="F23" s="35"/>
      <c r="G23" s="33">
        <v>0</v>
      </c>
      <c r="H23" s="35"/>
      <c r="I23" s="33">
        <v>0</v>
      </c>
      <c r="J23" s="37"/>
      <c r="K23" s="27">
        <v>651052</v>
      </c>
      <c r="L23" s="37"/>
      <c r="M23" s="33">
        <v>0</v>
      </c>
      <c r="N23" s="37"/>
      <c r="O23" s="46">
        <v>-5169</v>
      </c>
      <c r="P23" s="37"/>
      <c r="Q23" s="46">
        <v>0</v>
      </c>
      <c r="R23" s="37"/>
      <c r="S23" s="45">
        <f>SUM(C23:R23)</f>
        <v>645883</v>
      </c>
      <c r="T23" s="35"/>
      <c r="U23" s="45">
        <f>'PL_9M 9-10'!F75-'PL_9M 9-10'!F70</f>
        <v>44408</v>
      </c>
      <c r="V23" s="35"/>
      <c r="W23" s="28">
        <f>SUM(S23:U23)</f>
        <v>690291</v>
      </c>
    </row>
    <row r="24" spans="1:23">
      <c r="A24" s="13" t="s">
        <v>67</v>
      </c>
      <c r="B24" s="13"/>
      <c r="C24" s="30">
        <f>SUM(C22:C23)</f>
        <v>0</v>
      </c>
      <c r="D24" s="39"/>
      <c r="E24" s="30">
        <f>SUM(E22:E23)</f>
        <v>0</v>
      </c>
      <c r="F24" s="40"/>
      <c r="G24" s="30">
        <f>SUM(G22:G23)</f>
        <v>0</v>
      </c>
      <c r="H24" s="40"/>
      <c r="I24" s="30">
        <f>SUM(I22:I23)</f>
        <v>-726123</v>
      </c>
      <c r="J24" s="41"/>
      <c r="K24" s="30">
        <f>SUM(K22:K23)</f>
        <v>651052</v>
      </c>
      <c r="L24" s="41"/>
      <c r="M24" s="30">
        <f>SUM(M22:M23)</f>
        <v>0</v>
      </c>
      <c r="N24" s="41"/>
      <c r="O24" s="30">
        <f>SUM(O22:O23)</f>
        <v>-5169</v>
      </c>
      <c r="P24" s="41"/>
      <c r="Q24" s="30">
        <f>SUM(Q22:Q23)</f>
        <v>0</v>
      </c>
      <c r="R24" s="41"/>
      <c r="S24" s="30">
        <f>SUM(C24:R24)</f>
        <v>-80240</v>
      </c>
      <c r="T24" s="40"/>
      <c r="U24" s="30">
        <f>SUM(U22:U23)</f>
        <v>-288811</v>
      </c>
      <c r="V24" s="40"/>
      <c r="W24" s="30">
        <f>SUM(S24:U24)</f>
        <v>-369051</v>
      </c>
    </row>
    <row r="25" spans="1:23">
      <c r="A25" s="7" t="s">
        <v>169</v>
      </c>
      <c r="B25" s="13"/>
      <c r="C25" s="47">
        <v>0</v>
      </c>
      <c r="D25" s="34"/>
      <c r="E25" s="47">
        <v>0</v>
      </c>
      <c r="F25" s="35"/>
      <c r="G25" s="47">
        <v>0</v>
      </c>
      <c r="H25" s="35"/>
      <c r="I25" s="47">
        <v>467159</v>
      </c>
      <c r="J25" s="37"/>
      <c r="K25" s="47">
        <v>-467159</v>
      </c>
      <c r="L25" s="37"/>
      <c r="M25" s="47">
        <v>0</v>
      </c>
      <c r="N25" s="37"/>
      <c r="O25" s="47">
        <v>0</v>
      </c>
      <c r="P25" s="37"/>
      <c r="Q25" s="47">
        <v>0</v>
      </c>
      <c r="R25" s="37"/>
      <c r="S25" s="45">
        <f>SUM(C25:R25)</f>
        <v>0</v>
      </c>
      <c r="T25" s="35"/>
      <c r="U25" s="47">
        <v>0</v>
      </c>
      <c r="V25" s="35"/>
      <c r="W25" s="28">
        <f>SUM(S25:U25)</f>
        <v>0</v>
      </c>
    </row>
    <row r="26" spans="1:23" ht="22.5" thickBot="1">
      <c r="A26" s="13" t="s">
        <v>223</v>
      </c>
      <c r="B26" s="13"/>
      <c r="C26" s="48">
        <f>SUM(C13,C19,C24,C25)</f>
        <v>2503255</v>
      </c>
      <c r="D26" s="24"/>
      <c r="E26" s="48">
        <f>SUM(E13,E19,E24,E25)</f>
        <v>207161</v>
      </c>
      <c r="F26" s="24"/>
      <c r="G26" s="48">
        <f>SUM(G13,G19,G24,G25)</f>
        <v>82900</v>
      </c>
      <c r="H26" s="24"/>
      <c r="I26" s="48">
        <f>SUM(I13,I19,I24,I25)</f>
        <v>1499283</v>
      </c>
      <c r="J26" s="24"/>
      <c r="K26" s="48">
        <f>SUM(K13,K19,K24,K25)</f>
        <v>594443</v>
      </c>
      <c r="L26" s="24"/>
      <c r="M26" s="48">
        <f>SUM(M13,M19,M24,M25)</f>
        <v>6340</v>
      </c>
      <c r="N26" s="24"/>
      <c r="O26" s="48">
        <f>SUM(O13,O19,O24,O25)</f>
        <v>-262205</v>
      </c>
      <c r="P26" s="24"/>
      <c r="Q26" s="48">
        <f>SUM(Q13,Q19,Q24,Q25)</f>
        <v>-5276</v>
      </c>
      <c r="R26" s="24"/>
      <c r="S26" s="48">
        <f>SUM(S13,S19,S24,S25)</f>
        <v>4625901</v>
      </c>
      <c r="T26" s="24"/>
      <c r="U26" s="48">
        <f>SUM(U13,U19,U24,U25)</f>
        <v>2630284</v>
      </c>
      <c r="V26" s="24"/>
      <c r="W26" s="48">
        <f>SUM(W13,W19,W24,W25)</f>
        <v>7256185</v>
      </c>
    </row>
    <row r="27" spans="1:23" ht="22.5" thickTop="1">
      <c r="S27" s="58"/>
      <c r="U27" s="58"/>
      <c r="W27" s="58"/>
    </row>
    <row r="28" spans="1:23">
      <c r="A28" s="13" t="s">
        <v>225</v>
      </c>
      <c r="B28" s="13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3">
      <c r="A29" s="13" t="s">
        <v>156</v>
      </c>
      <c r="B29" s="13"/>
      <c r="C29" s="22">
        <v>2503255</v>
      </c>
      <c r="D29" s="22"/>
      <c r="E29" s="22">
        <v>207161</v>
      </c>
      <c r="F29" s="22"/>
      <c r="G29" s="22">
        <v>82900</v>
      </c>
      <c r="H29" s="22"/>
      <c r="I29" s="22">
        <v>-820690</v>
      </c>
      <c r="J29" s="22"/>
      <c r="K29" s="22">
        <v>347643</v>
      </c>
      <c r="L29" s="22"/>
      <c r="M29" s="22">
        <v>6340</v>
      </c>
      <c r="N29" s="22"/>
      <c r="O29" s="22">
        <v>-259518</v>
      </c>
      <c r="P29" s="22"/>
      <c r="Q29" s="22">
        <v>-8670</v>
      </c>
      <c r="R29" s="13"/>
      <c r="S29" s="59">
        <f>SUM(C29:R29)</f>
        <v>2058421</v>
      </c>
      <c r="T29" s="13"/>
      <c r="U29" s="24">
        <v>0</v>
      </c>
      <c r="V29" s="13"/>
      <c r="W29" s="25">
        <f>SUM(S29:U29)</f>
        <v>2058421</v>
      </c>
    </row>
    <row r="30" spans="1:23">
      <c r="A30" s="13"/>
      <c r="B30" s="13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13"/>
      <c r="S30" s="60"/>
      <c r="T30" s="13"/>
      <c r="U30" s="61"/>
      <c r="V30" s="13"/>
      <c r="W30" s="44"/>
    </row>
    <row r="31" spans="1:23">
      <c r="A31" s="13" t="s">
        <v>93</v>
      </c>
      <c r="B31" s="13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13"/>
      <c r="S31" s="13"/>
      <c r="T31" s="13"/>
      <c r="U31" s="13"/>
      <c r="V31" s="13"/>
      <c r="W31" s="44"/>
    </row>
    <row r="32" spans="1:23">
      <c r="A32" s="53" t="s">
        <v>125</v>
      </c>
      <c r="C32" s="33">
        <v>0</v>
      </c>
      <c r="D32" s="34"/>
      <c r="E32" s="33">
        <v>0</v>
      </c>
      <c r="F32" s="35"/>
      <c r="G32" s="33">
        <v>0</v>
      </c>
      <c r="H32" s="35"/>
      <c r="I32" s="45">
        <f>'PL_9M 9-10'!D69</f>
        <v>-476796</v>
      </c>
      <c r="J32" s="37"/>
      <c r="K32" s="33">
        <v>0</v>
      </c>
      <c r="L32" s="37"/>
      <c r="M32" s="33">
        <v>0</v>
      </c>
      <c r="N32" s="37"/>
      <c r="O32" s="33">
        <v>0</v>
      </c>
      <c r="P32" s="37"/>
      <c r="Q32" s="33">
        <v>0</v>
      </c>
      <c r="R32" s="35"/>
      <c r="S32" s="45">
        <f>SUM(C32:R32)</f>
        <v>-476796</v>
      </c>
      <c r="T32" s="35"/>
      <c r="U32" s="62">
        <v>0</v>
      </c>
      <c r="V32" s="35"/>
      <c r="W32" s="63">
        <f>SUM(S32:U32)</f>
        <v>-476796</v>
      </c>
    </row>
    <row r="33" spans="1:23">
      <c r="A33" s="53" t="s">
        <v>94</v>
      </c>
      <c r="C33" s="33">
        <v>0</v>
      </c>
      <c r="D33" s="34"/>
      <c r="E33" s="33">
        <v>0</v>
      </c>
      <c r="F33" s="35"/>
      <c r="G33" s="33">
        <v>0</v>
      </c>
      <c r="H33" s="35"/>
      <c r="I33" s="46">
        <v>0</v>
      </c>
      <c r="J33" s="37"/>
      <c r="K33" s="46">
        <f>'PL_9M 9-10'!$D$61</f>
        <v>-50555</v>
      </c>
      <c r="M33" s="46">
        <v>0</v>
      </c>
      <c r="N33" s="37"/>
      <c r="O33" s="46">
        <f>'PL_9M 9-10'!$D$55</f>
        <v>-7926</v>
      </c>
      <c r="P33" s="37"/>
      <c r="Q33" s="46">
        <f>'PL_9M 9-10'!D56+'PL_9M 9-10'!D62</f>
        <v>-84954</v>
      </c>
      <c r="R33" s="35"/>
      <c r="S33" s="45">
        <f>SUM(C33:R33)</f>
        <v>-143435</v>
      </c>
      <c r="T33" s="35"/>
      <c r="U33" s="33">
        <v>0</v>
      </c>
      <c r="V33" s="35"/>
      <c r="W33" s="63">
        <f>SUM(S33:U33)</f>
        <v>-143435</v>
      </c>
    </row>
    <row r="34" spans="1:23">
      <c r="A34" s="13" t="s">
        <v>67</v>
      </c>
      <c r="B34" s="13"/>
      <c r="C34" s="30">
        <f>SUM(C32:C33)</f>
        <v>0</v>
      </c>
      <c r="D34" s="24"/>
      <c r="E34" s="30">
        <f>SUM(E32:E33)</f>
        <v>0</v>
      </c>
      <c r="F34" s="24"/>
      <c r="G34" s="30">
        <f>SUM(G32:G33)</f>
        <v>0</v>
      </c>
      <c r="H34" s="24"/>
      <c r="I34" s="30">
        <f>SUM(I32:I33)</f>
        <v>-476796</v>
      </c>
      <c r="J34" s="24"/>
      <c r="K34" s="30">
        <f>SUM(K32:K33)</f>
        <v>-50555</v>
      </c>
      <c r="L34" s="37"/>
      <c r="M34" s="30">
        <f>SUM(M32:M33)</f>
        <v>0</v>
      </c>
      <c r="N34" s="24"/>
      <c r="O34" s="30">
        <f>SUM(O32:O33)</f>
        <v>-7926</v>
      </c>
      <c r="P34" s="24"/>
      <c r="Q34" s="30">
        <f>SUM(Q32:Q33)</f>
        <v>-84954</v>
      </c>
      <c r="R34" s="24"/>
      <c r="S34" s="30">
        <f>SUM(C34:R34)</f>
        <v>-620231</v>
      </c>
      <c r="T34" s="24"/>
      <c r="U34" s="30">
        <f>SUM(U32:U33)</f>
        <v>0</v>
      </c>
      <c r="V34" s="24"/>
      <c r="W34" s="30">
        <f>SUM(S34:U34)</f>
        <v>-620231</v>
      </c>
    </row>
    <row r="35" spans="1:23">
      <c r="A35" s="53" t="s">
        <v>169</v>
      </c>
      <c r="C35" s="27">
        <v>0</v>
      </c>
      <c r="D35" s="46"/>
      <c r="E35" s="27">
        <v>0</v>
      </c>
      <c r="F35" s="46"/>
      <c r="G35" s="27">
        <v>0</v>
      </c>
      <c r="H35" s="46"/>
      <c r="I35" s="27">
        <v>287066</v>
      </c>
      <c r="J35" s="46"/>
      <c r="K35" s="27">
        <v>-287066</v>
      </c>
      <c r="L35" s="46"/>
      <c r="M35" s="27">
        <v>0</v>
      </c>
      <c r="N35" s="46"/>
      <c r="O35" s="27">
        <v>0</v>
      </c>
      <c r="P35" s="46"/>
      <c r="Q35" s="27">
        <v>0</v>
      </c>
      <c r="R35" s="46"/>
      <c r="S35" s="28">
        <f>SUM(C35:R35)</f>
        <v>0</v>
      </c>
      <c r="T35" s="46"/>
      <c r="U35" s="27">
        <v>0</v>
      </c>
      <c r="V35" s="46"/>
      <c r="W35" s="29">
        <f>SUM(S35:U35)</f>
        <v>0</v>
      </c>
    </row>
    <row r="36" spans="1:23" ht="22.5" thickBot="1">
      <c r="A36" s="13" t="s">
        <v>224</v>
      </c>
      <c r="B36" s="13"/>
      <c r="C36" s="64">
        <f>SUM(C29,C34,C35)</f>
        <v>2503255</v>
      </c>
      <c r="D36" s="40"/>
      <c r="E36" s="64">
        <f>SUM(E29,E34,E35)</f>
        <v>207161</v>
      </c>
      <c r="F36" s="40"/>
      <c r="G36" s="64">
        <f>SUM(G29,G34,G35)</f>
        <v>82900</v>
      </c>
      <c r="H36" s="40"/>
      <c r="I36" s="64">
        <f>SUM(I29,I34,I35)</f>
        <v>-1010420</v>
      </c>
      <c r="J36" s="40"/>
      <c r="K36" s="64">
        <f>SUM(K29,K34,K35)</f>
        <v>10022</v>
      </c>
      <c r="L36" s="40"/>
      <c r="M36" s="64">
        <f>SUM(M29,M34,M35)</f>
        <v>6340</v>
      </c>
      <c r="N36" s="40"/>
      <c r="O36" s="64">
        <f>SUM(O29,O34,O35)</f>
        <v>-267444</v>
      </c>
      <c r="P36" s="40"/>
      <c r="Q36" s="64">
        <f>SUM(Q29,Q34,Q35)</f>
        <v>-93624</v>
      </c>
      <c r="R36" s="40"/>
      <c r="S36" s="64">
        <f>SUM(S29,S34,S35)</f>
        <v>1438190</v>
      </c>
      <c r="T36" s="40"/>
      <c r="U36" s="64">
        <f>SUM(U29,U34,U35)</f>
        <v>0</v>
      </c>
      <c r="V36" s="40"/>
      <c r="W36" s="64">
        <f>SUM(W29,W34,W35)</f>
        <v>1438190</v>
      </c>
    </row>
    <row r="37" spans="1:23" ht="22.5" thickTop="1"/>
    <row r="57" spans="1:1">
      <c r="A57" s="53" t="s">
        <v>23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C4:W4"/>
    <mergeCell ref="G5:I5"/>
    <mergeCell ref="K5:R5"/>
    <mergeCell ref="C11:W11"/>
  </mergeCells>
  <pageMargins left="0.8" right="0.8" top="0.48" bottom="0.5" header="0.5" footer="0.5"/>
  <pageSetup paperSize="9" scale="64" firstPageNumber="11" fitToHeight="0" orientation="landscape" useFirstPageNumber="1" r:id="rId1"/>
  <headerFooter alignWithMargins="0">
    <oddFooter>&amp;L&amp;15  หมายเหตุประกอบงบการเงินเป็นส่วนหนึ่งของงบการเงินระหว่างกาลนี้&amp;C&amp;15
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tabSelected="1" view="pageBreakPreview" zoomScale="80" zoomScaleNormal="100" zoomScaleSheetLayoutView="80" workbookViewId="0">
      <selection activeCell="L14" sqref="L14"/>
    </sheetView>
  </sheetViews>
  <sheetFormatPr defaultColWidth="10.6640625" defaultRowHeight="21.75"/>
  <cols>
    <col min="1" max="1" width="60.5" style="65" customWidth="1"/>
    <col min="2" max="2" width="1.83203125" style="65" customWidth="1"/>
    <col min="3" max="3" width="9.83203125" style="66" customWidth="1"/>
    <col min="4" max="4" width="1.83203125" style="65" customWidth="1"/>
    <col min="5" max="5" width="18.5" style="74" customWidth="1"/>
    <col min="6" max="6" width="1.83203125" style="74" customWidth="1"/>
    <col min="7" max="7" width="18.5" style="74" customWidth="1"/>
    <col min="8" max="8" width="1.83203125" style="74" customWidth="1"/>
    <col min="9" max="9" width="18.5" style="74" customWidth="1"/>
    <col min="10" max="10" width="1.83203125" style="74" customWidth="1"/>
    <col min="11" max="11" width="18.5" style="74" customWidth="1"/>
    <col min="12" max="12" width="1.83203125" style="74" customWidth="1"/>
    <col min="13" max="13" width="18.5" style="74" customWidth="1"/>
    <col min="14" max="14" width="1.83203125" style="74" customWidth="1"/>
    <col min="15" max="15" width="18.5" style="74" customWidth="1"/>
    <col min="16" max="16" width="9" style="65" customWidth="1"/>
    <col min="17" max="16384" width="10.6640625" style="65"/>
  </cols>
  <sheetData>
    <row r="1" spans="1:20" ht="23.25">
      <c r="A1" s="256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</row>
    <row r="2" spans="1:20" ht="23.25">
      <c r="A2" s="256" t="s">
        <v>122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</row>
    <row r="3" spans="1:20">
      <c r="E3" s="65"/>
      <c r="F3" s="65"/>
      <c r="G3" s="65"/>
      <c r="H3" s="65"/>
      <c r="I3" s="65"/>
      <c r="J3" s="65"/>
      <c r="K3" s="65"/>
      <c r="L3" s="65"/>
      <c r="M3" s="65"/>
      <c r="N3" s="65"/>
      <c r="O3" s="67"/>
    </row>
    <row r="4" spans="1:20" s="68" customFormat="1">
      <c r="C4" s="69"/>
      <c r="E4" s="257" t="s">
        <v>2</v>
      </c>
      <c r="F4" s="257"/>
      <c r="G4" s="257"/>
      <c r="H4" s="257"/>
      <c r="I4" s="257"/>
      <c r="J4" s="257"/>
      <c r="K4" s="257"/>
      <c r="L4" s="257"/>
      <c r="M4" s="257"/>
      <c r="N4" s="257"/>
      <c r="O4" s="257"/>
    </row>
    <row r="5" spans="1:20" s="68" customFormat="1">
      <c r="C5" s="69"/>
      <c r="E5" s="70"/>
      <c r="F5" s="70"/>
      <c r="G5" s="70"/>
      <c r="H5" s="70"/>
      <c r="I5" s="70"/>
      <c r="J5" s="70"/>
      <c r="K5" s="70"/>
      <c r="L5" s="70"/>
      <c r="M5" s="50" t="s">
        <v>162</v>
      </c>
      <c r="N5" s="70"/>
      <c r="O5" s="70"/>
    </row>
    <row r="6" spans="1:20" s="68" customFormat="1">
      <c r="C6" s="69"/>
      <c r="E6" s="70"/>
      <c r="F6" s="70"/>
      <c r="G6" s="70"/>
      <c r="H6" s="70"/>
      <c r="I6" s="70"/>
      <c r="J6" s="70"/>
      <c r="K6" s="70"/>
      <c r="L6" s="70"/>
      <c r="M6" s="50" t="s">
        <v>163</v>
      </c>
      <c r="N6" s="70"/>
      <c r="O6" s="70"/>
    </row>
    <row r="7" spans="1:20" s="68" customFormat="1">
      <c r="C7" s="69"/>
      <c r="E7" s="70"/>
      <c r="F7" s="70"/>
      <c r="G7" s="70"/>
      <c r="H7" s="71"/>
      <c r="I7" s="255" t="s">
        <v>71</v>
      </c>
      <c r="J7" s="255"/>
      <c r="K7" s="255"/>
      <c r="L7" s="72"/>
      <c r="M7" s="15" t="s">
        <v>233</v>
      </c>
      <c r="N7" s="70"/>
      <c r="R7" s="50"/>
      <c r="S7" s="65"/>
      <c r="T7" s="50"/>
    </row>
    <row r="8" spans="1:20" s="68" customFormat="1">
      <c r="A8" s="68" t="s">
        <v>23</v>
      </c>
      <c r="C8" s="66"/>
      <c r="D8" s="65"/>
      <c r="E8" s="12"/>
      <c r="F8" s="50"/>
      <c r="G8" s="12" t="s">
        <v>75</v>
      </c>
      <c r="H8" s="12"/>
      <c r="I8" s="73"/>
      <c r="J8" s="65"/>
      <c r="K8" s="65"/>
      <c r="L8" s="74"/>
      <c r="M8" s="12" t="s">
        <v>157</v>
      </c>
      <c r="N8" s="50"/>
      <c r="O8" s="65"/>
      <c r="P8" s="65"/>
      <c r="R8" s="50"/>
      <c r="S8" s="65"/>
      <c r="T8" s="51"/>
    </row>
    <row r="9" spans="1:20" s="68" customFormat="1">
      <c r="C9" s="66"/>
      <c r="D9" s="65"/>
      <c r="E9" s="17" t="s">
        <v>78</v>
      </c>
      <c r="F9" s="73"/>
      <c r="G9" s="12" t="s">
        <v>79</v>
      </c>
      <c r="H9" s="12"/>
      <c r="I9" s="73" t="s">
        <v>80</v>
      </c>
      <c r="J9" s="73"/>
      <c r="K9" s="73"/>
      <c r="L9" s="73"/>
      <c r="M9" s="12" t="s">
        <v>158</v>
      </c>
      <c r="N9" s="50"/>
      <c r="O9" s="12" t="s">
        <v>72</v>
      </c>
      <c r="P9" s="65"/>
    </row>
    <row r="10" spans="1:20" s="68" customFormat="1">
      <c r="C10" s="20"/>
      <c r="D10" s="50"/>
      <c r="E10" s="17" t="s">
        <v>83</v>
      </c>
      <c r="F10" s="73"/>
      <c r="G10" s="17" t="s">
        <v>84</v>
      </c>
      <c r="H10" s="12"/>
      <c r="I10" s="73" t="s">
        <v>85</v>
      </c>
      <c r="J10" s="73"/>
      <c r="K10" s="73" t="s">
        <v>45</v>
      </c>
      <c r="L10" s="73"/>
      <c r="M10" s="12" t="s">
        <v>164</v>
      </c>
      <c r="N10" s="50"/>
      <c r="O10" s="12" t="s">
        <v>37</v>
      </c>
      <c r="P10" s="65"/>
    </row>
    <row r="11" spans="1:20">
      <c r="C11" s="26"/>
      <c r="D11" s="12"/>
      <c r="E11" s="254" t="s">
        <v>7</v>
      </c>
      <c r="F11" s="254"/>
      <c r="G11" s="254"/>
      <c r="H11" s="254"/>
      <c r="I11" s="254"/>
      <c r="J11" s="254"/>
      <c r="K11" s="254"/>
      <c r="L11" s="254"/>
      <c r="M11" s="254"/>
      <c r="N11" s="254"/>
      <c r="O11" s="254"/>
    </row>
    <row r="12" spans="1:20">
      <c r="A12" s="13" t="s">
        <v>221</v>
      </c>
      <c r="B12" s="13"/>
      <c r="C12" s="69"/>
      <c r="D12" s="68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20">
      <c r="A13" s="68" t="s">
        <v>126</v>
      </c>
      <c r="B13" s="68"/>
      <c r="C13" s="69"/>
      <c r="D13" s="68"/>
      <c r="E13" s="44">
        <v>2503255</v>
      </c>
      <c r="F13" s="44"/>
      <c r="G13" s="44">
        <v>207161</v>
      </c>
      <c r="H13" s="44"/>
      <c r="I13" s="44">
        <v>82900</v>
      </c>
      <c r="J13" s="44"/>
      <c r="K13" s="44">
        <v>810651</v>
      </c>
      <c r="L13" s="44"/>
      <c r="M13" s="44">
        <v>142816</v>
      </c>
      <c r="N13" s="44"/>
      <c r="O13" s="25">
        <f>M13+K13+I13+G13+E13</f>
        <v>3746783</v>
      </c>
    </row>
    <row r="14" spans="1:20">
      <c r="A14" s="68" t="s">
        <v>93</v>
      </c>
      <c r="B14" s="68"/>
      <c r="C14" s="69"/>
      <c r="D14" s="68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</row>
    <row r="15" spans="1:20">
      <c r="A15" s="65" t="s">
        <v>125</v>
      </c>
      <c r="E15" s="11">
        <v>0</v>
      </c>
      <c r="F15" s="11"/>
      <c r="G15" s="76">
        <v>0</v>
      </c>
      <c r="H15" s="11"/>
      <c r="I15" s="76">
        <v>0</v>
      </c>
      <c r="J15" s="11"/>
      <c r="K15" s="63">
        <f>'PL_9M 9-10'!$J$69</f>
        <v>-217052</v>
      </c>
      <c r="L15" s="11"/>
      <c r="M15" s="36">
        <v>0</v>
      </c>
      <c r="N15" s="11"/>
      <c r="O15" s="63">
        <f>M15+K15+I15+G15+E15</f>
        <v>-217052</v>
      </c>
    </row>
    <row r="16" spans="1:20">
      <c r="A16" s="65" t="s">
        <v>94</v>
      </c>
      <c r="E16" s="11">
        <v>0</v>
      </c>
      <c r="F16" s="11"/>
      <c r="G16" s="77">
        <v>0</v>
      </c>
      <c r="H16" s="36"/>
      <c r="I16" s="77">
        <v>0</v>
      </c>
      <c r="J16" s="11"/>
      <c r="K16" s="36">
        <v>0</v>
      </c>
      <c r="L16" s="11"/>
      <c r="M16" s="63">
        <f>'PL_9M 9-10'!$J$64</f>
        <v>148170</v>
      </c>
      <c r="N16" s="11"/>
      <c r="O16" s="63">
        <f>SUM(E16:M16)</f>
        <v>148170</v>
      </c>
    </row>
    <row r="17" spans="1:18">
      <c r="A17" s="13" t="s">
        <v>67</v>
      </c>
      <c r="B17" s="13"/>
      <c r="C17" s="69"/>
      <c r="D17" s="68"/>
      <c r="E17" s="78">
        <f>SUM(E15:E16)</f>
        <v>0</v>
      </c>
      <c r="F17" s="42"/>
      <c r="G17" s="79">
        <f>SUM(G15:G16)</f>
        <v>0</v>
      </c>
      <c r="H17" s="42"/>
      <c r="I17" s="79">
        <f>SUM(I15:I16)</f>
        <v>0</v>
      </c>
      <c r="J17" s="42"/>
      <c r="K17" s="78">
        <f>SUM(K15:K16)</f>
        <v>-217052</v>
      </c>
      <c r="L17" s="42"/>
      <c r="M17" s="78">
        <f>SUM(M15:M16)</f>
        <v>148170</v>
      </c>
      <c r="N17" s="42"/>
      <c r="O17" s="78">
        <f>SUM(E17:M17)</f>
        <v>-68882</v>
      </c>
    </row>
    <row r="18" spans="1:18">
      <c r="A18" s="8" t="s">
        <v>169</v>
      </c>
      <c r="B18" s="13"/>
      <c r="C18" s="69"/>
      <c r="D18" s="68"/>
      <c r="E18" s="81">
        <v>0</v>
      </c>
      <c r="F18" s="36"/>
      <c r="G18" s="76">
        <v>0</v>
      </c>
      <c r="H18" s="36"/>
      <c r="I18" s="76">
        <v>0</v>
      </c>
      <c r="J18" s="42"/>
      <c r="K18" s="81">
        <v>289205</v>
      </c>
      <c r="L18" s="42"/>
      <c r="M18" s="81">
        <v>-289205</v>
      </c>
      <c r="N18" s="42"/>
      <c r="O18" s="85">
        <f>SUM(E18:M18)</f>
        <v>0</v>
      </c>
    </row>
    <row r="19" spans="1:18" ht="22.5" thickBot="1">
      <c r="A19" s="13" t="s">
        <v>223</v>
      </c>
      <c r="B19" s="13"/>
      <c r="C19" s="54"/>
      <c r="D19" s="13"/>
      <c r="E19" s="82">
        <f>SUM(E13,E17,E18)</f>
        <v>2503255</v>
      </c>
      <c r="F19" s="42"/>
      <c r="G19" s="82">
        <f>SUM(G13,G17,G18)</f>
        <v>207161</v>
      </c>
      <c r="H19" s="42"/>
      <c r="I19" s="82">
        <f>SUM(I13,I17,I18)</f>
        <v>82900</v>
      </c>
      <c r="J19" s="44"/>
      <c r="K19" s="82">
        <f>SUM(K13,K17,K18)</f>
        <v>882804</v>
      </c>
      <c r="L19" s="42"/>
      <c r="M19" s="82">
        <f>SUM(M13,M17,M18)</f>
        <v>1781</v>
      </c>
      <c r="N19" s="42"/>
      <c r="O19" s="82">
        <f>SUM(O13,O17,O18)</f>
        <v>3677901</v>
      </c>
    </row>
    <row r="20" spans="1:18" ht="22.5" thickTop="1">
      <c r="A20" s="13"/>
      <c r="B20" s="13"/>
      <c r="C20" s="54"/>
      <c r="D20" s="13"/>
      <c r="E20" s="40"/>
      <c r="F20" s="41"/>
      <c r="G20" s="40"/>
      <c r="H20" s="40"/>
      <c r="I20" s="40"/>
      <c r="J20" s="83"/>
      <c r="K20" s="40"/>
      <c r="L20" s="40"/>
      <c r="M20" s="40"/>
      <c r="N20" s="41"/>
    </row>
    <row r="21" spans="1:18">
      <c r="A21" s="13" t="s">
        <v>225</v>
      </c>
      <c r="B21" s="13"/>
      <c r="C21" s="26"/>
      <c r="D21" s="12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8">
      <c r="A22" s="68" t="s">
        <v>156</v>
      </c>
      <c r="B22" s="68"/>
      <c r="C22" s="69"/>
      <c r="D22" s="68"/>
      <c r="E22" s="44">
        <v>2503255</v>
      </c>
      <c r="F22" s="44"/>
      <c r="G22" s="44">
        <v>207161</v>
      </c>
      <c r="H22" s="44"/>
      <c r="I22" s="44">
        <v>82900</v>
      </c>
      <c r="J22" s="44"/>
      <c r="K22" s="44">
        <v>294894</v>
      </c>
      <c r="L22" s="44"/>
      <c r="M22" s="44">
        <v>1781</v>
      </c>
      <c r="N22" s="44"/>
      <c r="O22" s="25">
        <f>M22+K22+I22+G22+E22</f>
        <v>3089991</v>
      </c>
    </row>
    <row r="23" spans="1:18">
      <c r="A23" s="68" t="s">
        <v>93</v>
      </c>
      <c r="B23" s="68"/>
      <c r="C23" s="69"/>
      <c r="D23" s="68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</row>
    <row r="24" spans="1:18">
      <c r="A24" s="65" t="s">
        <v>125</v>
      </c>
      <c r="E24" s="11">
        <v>0</v>
      </c>
      <c r="F24" s="11"/>
      <c r="G24" s="76">
        <v>0</v>
      </c>
      <c r="H24" s="11"/>
      <c r="I24" s="76">
        <v>0</v>
      </c>
      <c r="J24" s="11"/>
      <c r="K24" s="63">
        <f>'PL_9M 9-10'!H41</f>
        <v>-239274</v>
      </c>
      <c r="L24" s="11"/>
      <c r="M24" s="76">
        <v>0</v>
      </c>
      <c r="N24" s="11"/>
      <c r="O24" s="63">
        <f>SUM(E24:M24)</f>
        <v>-239274</v>
      </c>
    </row>
    <row r="25" spans="1:18">
      <c r="A25" s="65" t="s">
        <v>94</v>
      </c>
      <c r="E25" s="11">
        <v>0</v>
      </c>
      <c r="F25" s="11"/>
      <c r="G25" s="77">
        <v>0</v>
      </c>
      <c r="H25" s="36"/>
      <c r="I25" s="77">
        <v>0</v>
      </c>
      <c r="J25" s="11"/>
      <c r="K25" s="36">
        <v>0</v>
      </c>
      <c r="L25" s="11"/>
      <c r="M25" s="63">
        <f>'PL_9M 9-10'!$H$64</f>
        <v>3874</v>
      </c>
      <c r="N25" s="36"/>
      <c r="O25" s="63">
        <f>SUM(E25:M25)</f>
        <v>3874</v>
      </c>
    </row>
    <row r="26" spans="1:18">
      <c r="A26" s="13" t="s">
        <v>67</v>
      </c>
      <c r="B26" s="13"/>
      <c r="C26" s="69"/>
      <c r="D26" s="68"/>
      <c r="E26" s="78">
        <f>SUM(E24:E25)</f>
        <v>0</v>
      </c>
      <c r="F26" s="42"/>
      <c r="G26" s="79">
        <f>SUM(G24:G25)</f>
        <v>0</v>
      </c>
      <c r="H26" s="42"/>
      <c r="I26" s="79">
        <f>SUM(I24:I25)</f>
        <v>0</v>
      </c>
      <c r="J26" s="42"/>
      <c r="K26" s="78">
        <f>SUM(K24:K25)</f>
        <v>-239274</v>
      </c>
      <c r="L26" s="42"/>
      <c r="M26" s="78">
        <f>SUM(M25:M25)</f>
        <v>3874</v>
      </c>
      <c r="N26" s="42"/>
      <c r="O26" s="78">
        <f>SUM(E26:M26)</f>
        <v>-235400</v>
      </c>
    </row>
    <row r="27" spans="1:18" ht="22.5" thickBot="1">
      <c r="A27" s="13" t="s">
        <v>224</v>
      </c>
      <c r="B27" s="13"/>
      <c r="C27" s="54"/>
      <c r="D27" s="13"/>
      <c r="E27" s="84">
        <f>SUM(E22,E26)</f>
        <v>2503255</v>
      </c>
      <c r="F27" s="42"/>
      <c r="G27" s="84">
        <f>SUM(G22,G26)</f>
        <v>207161</v>
      </c>
      <c r="H27" s="42"/>
      <c r="I27" s="84">
        <f>SUM(I22,I26)</f>
        <v>82900</v>
      </c>
      <c r="J27" s="44"/>
      <c r="K27" s="84">
        <f>SUM(K22,K26)</f>
        <v>55620</v>
      </c>
      <c r="L27" s="42"/>
      <c r="M27" s="84">
        <f>SUM(M22,M26)</f>
        <v>5655</v>
      </c>
      <c r="N27" s="42"/>
      <c r="O27" s="84">
        <f>SUM(O22,O26)</f>
        <v>2854591</v>
      </c>
      <c r="R27" s="75"/>
    </row>
    <row r="28" spans="1:18" ht="22.5" thickTop="1"/>
    <row r="30" spans="1:18">
      <c r="O30" s="211"/>
    </row>
  </sheetData>
  <sheetProtection formatCells="0" formatColumns="0" formatRows="0" insertColumns="0" insertRows="0" insertHyperlinks="0" deleteColumns="0" deleteRows="0" sort="0" autoFilter="0" pivotTables="0"/>
  <mergeCells count="5">
    <mergeCell ref="E11:O11"/>
    <mergeCell ref="I7:K7"/>
    <mergeCell ref="A1:O1"/>
    <mergeCell ref="A2:O2"/>
    <mergeCell ref="E4:O4"/>
  </mergeCells>
  <pageMargins left="0.8" right="0.8" top="0.48" bottom="0.5" header="0.5" footer="0.5"/>
  <pageSetup paperSize="9" scale="79" firstPageNumber="12" fitToHeight="0" orientation="landscape" useFirstPageNumber="1" r:id="rId1"/>
  <headerFooter alignWithMargins="0">
    <oddFooter>&amp;L&amp;15 
 หมายเหตุประกอบงบการเงินเป็นส่วนหนึ่งของงบการเงินระหว่างกาลนี้
&amp;C&amp;15
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7"/>
  <sheetViews>
    <sheetView view="pageBreakPreview" topLeftCell="A99" zoomScale="115" zoomScaleNormal="130" zoomScaleSheetLayoutView="115" workbookViewId="0">
      <selection activeCell="G147" sqref="G147"/>
    </sheetView>
  </sheetViews>
  <sheetFormatPr defaultColWidth="9.33203125" defaultRowHeight="21"/>
  <cols>
    <col min="1" max="1" width="63.83203125" style="241" customWidth="1"/>
    <col min="2" max="2" width="9.83203125" style="240" customWidth="1"/>
    <col min="3" max="3" width="14.83203125" style="241" customWidth="1"/>
    <col min="4" max="4" width="1.83203125" style="241" customWidth="1"/>
    <col min="5" max="5" width="14.83203125" style="241" customWidth="1"/>
    <col min="6" max="6" width="1.83203125" style="241" customWidth="1"/>
    <col min="7" max="7" width="14.83203125" style="241" customWidth="1"/>
    <col min="8" max="8" width="1.83203125" style="241" customWidth="1"/>
    <col min="9" max="9" width="14.83203125" style="241" customWidth="1"/>
    <col min="10" max="10" width="4.5" style="239" customWidth="1"/>
    <col min="11" max="11" width="18.83203125" style="239" bestFit="1" customWidth="1"/>
    <col min="12" max="12" width="17.33203125" style="239" bestFit="1" customWidth="1"/>
    <col min="13" max="13" width="16.33203125" style="239" bestFit="1" customWidth="1"/>
    <col min="14" max="14" width="9.33203125" style="239"/>
    <col min="15" max="15" width="14.1640625" style="239" bestFit="1" customWidth="1"/>
    <col min="16" max="16384" width="9.33203125" style="239"/>
  </cols>
  <sheetData>
    <row r="1" spans="1:11" s="213" customFormat="1" ht="23.25">
      <c r="A1" s="86" t="s">
        <v>0</v>
      </c>
      <c r="B1" s="87"/>
      <c r="C1" s="87"/>
      <c r="D1" s="87"/>
      <c r="E1" s="87"/>
      <c r="F1" s="87"/>
      <c r="G1" s="87"/>
      <c r="H1" s="87"/>
      <c r="I1" s="87"/>
      <c r="J1" s="87"/>
    </row>
    <row r="2" spans="1:11" s="213" customFormat="1" ht="23.25">
      <c r="A2" s="260" t="s">
        <v>97</v>
      </c>
      <c r="B2" s="260"/>
      <c r="C2" s="260"/>
      <c r="D2" s="260"/>
      <c r="E2" s="260"/>
      <c r="F2" s="260"/>
      <c r="G2" s="260"/>
      <c r="H2" s="260"/>
      <c r="I2" s="260"/>
    </row>
    <row r="3" spans="1:11" s="218" customFormat="1" ht="21.75">
      <c r="A3" s="214"/>
      <c r="B3" s="215"/>
      <c r="C3" s="216"/>
      <c r="D3" s="217"/>
      <c r="E3" s="216"/>
      <c r="F3" s="217"/>
      <c r="G3" s="216"/>
      <c r="H3" s="217"/>
      <c r="I3" s="216"/>
    </row>
    <row r="4" spans="1:11" s="218" customFormat="1" ht="21.75">
      <c r="A4" s="217"/>
      <c r="C4" s="217"/>
      <c r="D4" s="219" t="s">
        <v>1</v>
      </c>
      <c r="E4" s="217"/>
      <c r="F4" s="217"/>
      <c r="G4" s="259" t="s">
        <v>2</v>
      </c>
      <c r="H4" s="259"/>
      <c r="I4" s="259"/>
    </row>
    <row r="5" spans="1:11" s="218" customFormat="1" ht="21.75">
      <c r="A5" s="217"/>
      <c r="B5" s="128"/>
      <c r="C5" s="247" t="s">
        <v>217</v>
      </c>
      <c r="D5" s="247"/>
      <c r="E5" s="247"/>
      <c r="F5" s="217"/>
      <c r="G5" s="247" t="s">
        <v>217</v>
      </c>
      <c r="H5" s="247"/>
      <c r="I5" s="247"/>
    </row>
    <row r="6" spans="1:11" s="218" customFormat="1" ht="21.75">
      <c r="A6" s="217"/>
      <c r="B6" s="128"/>
      <c r="C6" s="247" t="s">
        <v>215</v>
      </c>
      <c r="D6" s="247"/>
      <c r="E6" s="247"/>
      <c r="F6" s="217"/>
      <c r="G6" s="247" t="s">
        <v>215</v>
      </c>
      <c r="H6" s="247"/>
      <c r="I6" s="247"/>
    </row>
    <row r="7" spans="1:11" s="218" customFormat="1" ht="21.75">
      <c r="A7" s="217"/>
      <c r="B7" s="20" t="s">
        <v>5</v>
      </c>
      <c r="C7" s="117">
        <v>2568</v>
      </c>
      <c r="D7" s="118"/>
      <c r="E7" s="117">
        <v>2567</v>
      </c>
      <c r="F7" s="127"/>
      <c r="G7" s="117">
        <v>2568</v>
      </c>
      <c r="H7" s="118"/>
      <c r="I7" s="117">
        <v>2567</v>
      </c>
    </row>
    <row r="8" spans="1:11" s="218" customFormat="1" ht="21.75">
      <c r="A8" s="217"/>
      <c r="B8" s="220"/>
      <c r="C8" s="258" t="s">
        <v>7</v>
      </c>
      <c r="D8" s="258"/>
      <c r="E8" s="258"/>
      <c r="F8" s="258"/>
      <c r="G8" s="258"/>
      <c r="H8" s="258"/>
      <c r="I8" s="258"/>
    </row>
    <row r="9" spans="1:11" s="218" customFormat="1" ht="21.75">
      <c r="A9" s="221" t="s">
        <v>98</v>
      </c>
      <c r="B9" s="220"/>
      <c r="C9" s="9"/>
      <c r="D9" s="222"/>
      <c r="E9" s="9"/>
      <c r="F9" s="222"/>
      <c r="G9" s="11"/>
      <c r="H9" s="11"/>
      <c r="I9" s="11"/>
    </row>
    <row r="10" spans="1:11" s="218" customFormat="1" ht="21.75">
      <c r="A10" s="223" t="s">
        <v>234</v>
      </c>
      <c r="B10" s="220"/>
      <c r="C10" s="201">
        <f>'PL_9M 9-10'!D41</f>
        <v>-476796</v>
      </c>
      <c r="D10" s="10"/>
      <c r="E10" s="201">
        <f>'PL_9M 9-10'!F41</f>
        <v>-1059342</v>
      </c>
      <c r="F10" s="10"/>
      <c r="G10" s="201">
        <f>'PL_9M 9-10'!H41</f>
        <v>-239274</v>
      </c>
      <c r="H10" s="10"/>
      <c r="I10" s="201">
        <f>'PL_9M 9-10'!J41</f>
        <v>-217052</v>
      </c>
      <c r="K10" s="224"/>
    </row>
    <row r="11" spans="1:11" s="218" customFormat="1" ht="21.75">
      <c r="A11" s="225" t="s">
        <v>279</v>
      </c>
      <c r="B11" s="220"/>
      <c r="C11" s="9"/>
      <c r="D11" s="9"/>
      <c r="E11" s="9"/>
      <c r="F11" s="9"/>
      <c r="G11" s="9"/>
      <c r="H11" s="9"/>
      <c r="I11" s="9"/>
    </row>
    <row r="12" spans="1:11" s="218" customFormat="1" ht="21.75">
      <c r="A12" s="223" t="s">
        <v>129</v>
      </c>
      <c r="B12" s="220"/>
      <c r="C12" s="9">
        <v>0</v>
      </c>
      <c r="D12" s="9"/>
      <c r="E12" s="9">
        <v>78445</v>
      </c>
      <c r="F12" s="9"/>
      <c r="G12" s="9">
        <v>0</v>
      </c>
      <c r="H12" s="9"/>
      <c r="I12" s="9">
        <v>78445</v>
      </c>
    </row>
    <row r="13" spans="1:11" s="218" customFormat="1" ht="21.75">
      <c r="A13" s="223" t="s">
        <v>175</v>
      </c>
      <c r="B13" s="220">
        <v>9</v>
      </c>
      <c r="C13" s="9">
        <v>0</v>
      </c>
      <c r="D13" s="9"/>
      <c r="E13" s="9">
        <v>71896</v>
      </c>
      <c r="F13" s="9"/>
      <c r="G13" s="9">
        <v>0</v>
      </c>
      <c r="H13" s="9"/>
      <c r="I13" s="9">
        <v>0</v>
      </c>
    </row>
    <row r="14" spans="1:11" s="218" customFormat="1" ht="21.75">
      <c r="A14" s="223" t="s">
        <v>60</v>
      </c>
      <c r="B14" s="220"/>
      <c r="C14" s="36">
        <v>83641</v>
      </c>
      <c r="D14" s="9"/>
      <c r="E14" s="9">
        <v>786948</v>
      </c>
      <c r="F14" s="9"/>
      <c r="G14" s="9">
        <v>37809</v>
      </c>
      <c r="H14" s="9"/>
      <c r="I14" s="9">
        <v>54744</v>
      </c>
      <c r="K14" s="224"/>
    </row>
    <row r="15" spans="1:11" s="218" customFormat="1" ht="21.75">
      <c r="A15" s="223" t="s">
        <v>99</v>
      </c>
      <c r="B15" s="220"/>
      <c r="C15" s="11">
        <v>81288</v>
      </c>
      <c r="D15" s="11"/>
      <c r="E15" s="11">
        <v>325477</v>
      </c>
      <c r="F15" s="11"/>
      <c r="G15" s="11">
        <v>4445</v>
      </c>
      <c r="H15" s="11"/>
      <c r="I15" s="11">
        <v>5432</v>
      </c>
      <c r="K15" s="224"/>
    </row>
    <row r="16" spans="1:11" s="218" customFormat="1" ht="21.75">
      <c r="A16" s="118" t="s">
        <v>195</v>
      </c>
      <c r="B16" s="220"/>
      <c r="C16" s="36">
        <v>1803</v>
      </c>
      <c r="D16" s="9"/>
      <c r="E16" s="36">
        <v>15750</v>
      </c>
      <c r="F16" s="9"/>
      <c r="G16" s="36">
        <v>89619</v>
      </c>
      <c r="H16" s="9"/>
      <c r="I16" s="36">
        <v>6500</v>
      </c>
      <c r="K16" s="224"/>
    </row>
    <row r="17" spans="1:13" s="218" customFormat="1" ht="21.75">
      <c r="A17" s="223" t="s">
        <v>33</v>
      </c>
      <c r="B17" s="220"/>
      <c r="C17" s="36">
        <v>3001</v>
      </c>
      <c r="D17" s="93"/>
      <c r="E17" s="36">
        <v>7636</v>
      </c>
      <c r="F17" s="93"/>
      <c r="G17" s="36">
        <v>826</v>
      </c>
      <c r="H17" s="93"/>
      <c r="I17" s="36">
        <v>1194</v>
      </c>
      <c r="K17" s="224"/>
    </row>
    <row r="18" spans="1:13" s="218" customFormat="1" ht="21.75">
      <c r="A18" s="223" t="s">
        <v>278</v>
      </c>
      <c r="B18" s="226">
        <v>4</v>
      </c>
      <c r="C18" s="9">
        <v>-16999</v>
      </c>
      <c r="D18" s="11"/>
      <c r="E18" s="36">
        <v>32048</v>
      </c>
      <c r="F18" s="11"/>
      <c r="G18" s="10">
        <v>-304065</v>
      </c>
      <c r="H18" s="11"/>
      <c r="I18" s="10">
        <v>-165320</v>
      </c>
      <c r="K18" s="224"/>
    </row>
    <row r="19" spans="1:13" s="218" customFormat="1" ht="21.75">
      <c r="A19" s="118" t="s">
        <v>199</v>
      </c>
      <c r="B19" s="220">
        <v>5</v>
      </c>
      <c r="C19" s="36">
        <v>0</v>
      </c>
      <c r="D19" s="9"/>
      <c r="E19" s="36">
        <v>0</v>
      </c>
      <c r="F19" s="9"/>
      <c r="G19" s="36">
        <v>63121</v>
      </c>
      <c r="H19" s="9"/>
      <c r="I19" s="36">
        <v>275792</v>
      </c>
      <c r="K19" s="224"/>
    </row>
    <row r="20" spans="1:13" s="218" customFormat="1" ht="21.75">
      <c r="A20" s="118" t="s">
        <v>261</v>
      </c>
      <c r="B20" s="220">
        <v>5</v>
      </c>
      <c r="C20" s="36">
        <v>0</v>
      </c>
      <c r="D20" s="9"/>
      <c r="E20" s="36">
        <v>0</v>
      </c>
      <c r="F20" s="9"/>
      <c r="G20" s="36">
        <v>243785</v>
      </c>
      <c r="H20" s="9"/>
      <c r="I20" s="36">
        <v>0</v>
      </c>
      <c r="K20" s="224"/>
    </row>
    <row r="21" spans="1:13" s="218" customFormat="1" ht="21.75">
      <c r="A21" s="223" t="s">
        <v>203</v>
      </c>
      <c r="B21" s="226">
        <v>5</v>
      </c>
      <c r="C21" s="9">
        <v>668</v>
      </c>
      <c r="D21" s="11"/>
      <c r="E21" s="36">
        <v>0</v>
      </c>
      <c r="F21" s="11"/>
      <c r="G21" s="9">
        <v>166350</v>
      </c>
      <c r="H21" s="11"/>
      <c r="I21" s="9">
        <v>-5875</v>
      </c>
      <c r="K21" s="224"/>
    </row>
    <row r="22" spans="1:13" s="218" customFormat="1" ht="21.75">
      <c r="A22" s="223" t="s">
        <v>181</v>
      </c>
      <c r="B22" s="220" t="s">
        <v>204</v>
      </c>
      <c r="C22" s="9">
        <v>112958</v>
      </c>
      <c r="D22" s="9"/>
      <c r="E22" s="36">
        <v>-59664</v>
      </c>
      <c r="F22" s="9"/>
      <c r="G22" s="10">
        <v>0</v>
      </c>
      <c r="H22" s="9"/>
      <c r="I22" s="10">
        <v>0</v>
      </c>
      <c r="K22" s="224"/>
    </row>
    <row r="23" spans="1:13" s="218" customFormat="1" ht="21.75">
      <c r="A23" s="223" t="s">
        <v>226</v>
      </c>
      <c r="B23" s="220"/>
      <c r="C23" s="9">
        <v>0</v>
      </c>
      <c r="D23" s="9"/>
      <c r="E23" s="36">
        <v>-10849</v>
      </c>
      <c r="F23" s="9"/>
      <c r="G23" s="10">
        <v>0</v>
      </c>
      <c r="H23" s="9"/>
      <c r="I23" s="10">
        <v>0</v>
      </c>
      <c r="K23" s="224"/>
    </row>
    <row r="24" spans="1:13" s="218" customFormat="1" ht="21.75">
      <c r="A24" s="223" t="s">
        <v>286</v>
      </c>
      <c r="B24" s="220"/>
      <c r="C24" s="9">
        <v>0</v>
      </c>
      <c r="D24" s="9"/>
      <c r="E24" s="36">
        <v>-631</v>
      </c>
      <c r="F24" s="9"/>
      <c r="G24" s="10">
        <v>0</v>
      </c>
      <c r="H24" s="9"/>
      <c r="I24" s="10">
        <v>0</v>
      </c>
      <c r="K24" s="224"/>
    </row>
    <row r="25" spans="1:13" s="218" customFormat="1" ht="21.75">
      <c r="A25" s="223" t="s">
        <v>180</v>
      </c>
      <c r="B25" s="220"/>
      <c r="C25" s="10">
        <v>0</v>
      </c>
      <c r="D25" s="9"/>
      <c r="E25" s="10">
        <v>8038</v>
      </c>
      <c r="F25" s="9"/>
      <c r="G25" s="10">
        <v>0</v>
      </c>
      <c r="H25" s="9"/>
      <c r="I25" s="10">
        <v>0</v>
      </c>
      <c r="K25" s="224"/>
      <c r="M25" s="227"/>
    </row>
    <row r="26" spans="1:13" s="218" customFormat="1" ht="21.75">
      <c r="A26" s="223" t="s">
        <v>227</v>
      </c>
      <c r="B26" s="220"/>
      <c r="C26" s="10">
        <v>0</v>
      </c>
      <c r="D26" s="9"/>
      <c r="E26" s="10">
        <v>-34898</v>
      </c>
      <c r="F26" s="9"/>
      <c r="G26" s="10">
        <v>0</v>
      </c>
      <c r="H26" s="9"/>
      <c r="I26" s="10">
        <v>0</v>
      </c>
      <c r="K26" s="224"/>
      <c r="M26" s="227"/>
    </row>
    <row r="27" spans="1:13" s="218" customFormat="1" ht="21.75">
      <c r="A27" s="223" t="s">
        <v>235</v>
      </c>
      <c r="B27" s="220"/>
      <c r="C27" s="11">
        <v>36</v>
      </c>
      <c r="D27" s="9"/>
      <c r="E27" s="11">
        <v>14116</v>
      </c>
      <c r="F27" s="9"/>
      <c r="G27" s="10">
        <v>0</v>
      </c>
      <c r="H27" s="9"/>
      <c r="I27" s="10">
        <v>0</v>
      </c>
      <c r="K27" s="224"/>
      <c r="M27" s="227"/>
    </row>
    <row r="28" spans="1:13" s="218" customFormat="1" ht="21.75">
      <c r="A28" s="223" t="s">
        <v>132</v>
      </c>
      <c r="B28" s="220"/>
      <c r="C28" s="10">
        <v>0</v>
      </c>
      <c r="D28" s="9"/>
      <c r="E28" s="10">
        <v>84</v>
      </c>
      <c r="F28" s="9"/>
      <c r="G28" s="11">
        <v>0</v>
      </c>
      <c r="H28" s="9"/>
      <c r="I28" s="10">
        <v>84</v>
      </c>
      <c r="K28" s="224"/>
      <c r="M28" s="227"/>
    </row>
    <row r="29" spans="1:13" s="218" customFormat="1" ht="21.75">
      <c r="A29" s="223" t="s">
        <v>138</v>
      </c>
      <c r="B29" s="220"/>
      <c r="C29" s="10">
        <v>263</v>
      </c>
      <c r="D29" s="9"/>
      <c r="E29" s="10">
        <v>58762</v>
      </c>
      <c r="F29" s="11"/>
      <c r="G29" s="11">
        <v>263</v>
      </c>
      <c r="H29" s="11"/>
      <c r="I29" s="11">
        <v>11081</v>
      </c>
      <c r="K29" s="224"/>
      <c r="M29" s="227"/>
    </row>
    <row r="30" spans="1:13" s="218" customFormat="1" ht="21.75">
      <c r="A30" s="223" t="s">
        <v>100</v>
      </c>
      <c r="B30" s="220"/>
      <c r="C30" s="11">
        <v>-4050</v>
      </c>
      <c r="D30" s="11"/>
      <c r="E30" s="11">
        <v>-130473</v>
      </c>
      <c r="F30" s="9"/>
      <c r="G30" s="11">
        <v>-4050</v>
      </c>
      <c r="H30" s="9"/>
      <c r="I30" s="11">
        <v>-39474</v>
      </c>
      <c r="K30" s="224"/>
      <c r="L30" s="228"/>
    </row>
    <row r="31" spans="1:13" s="218" customFormat="1" ht="21.75">
      <c r="A31" s="223" t="s">
        <v>101</v>
      </c>
      <c r="B31" s="220"/>
      <c r="C31" s="11">
        <v>-53826</v>
      </c>
      <c r="D31" s="11"/>
      <c r="E31" s="11">
        <v>-62809</v>
      </c>
      <c r="F31" s="9"/>
      <c r="G31" s="11">
        <v>-98012</v>
      </c>
      <c r="H31" s="9"/>
      <c r="I31" s="11">
        <v>-57333</v>
      </c>
      <c r="K31" s="224"/>
    </row>
    <row r="32" spans="1:13" s="218" customFormat="1" ht="21.75">
      <c r="A32" s="97"/>
      <c r="B32" s="220"/>
      <c r="C32" s="202">
        <f>SUM(C10:C31)</f>
        <v>-268013</v>
      </c>
      <c r="D32" s="9"/>
      <c r="E32" s="202">
        <f>SUM(E10:E31)</f>
        <v>40534</v>
      </c>
      <c r="F32" s="9"/>
      <c r="G32" s="202">
        <f>SUM(G10:G31)</f>
        <v>-39183</v>
      </c>
      <c r="H32" s="9"/>
      <c r="I32" s="202">
        <f>SUM(I10:I31)</f>
        <v>-51782</v>
      </c>
    </row>
    <row r="33" spans="1:12" s="218" customFormat="1" ht="21.75">
      <c r="A33" s="225" t="s">
        <v>102</v>
      </c>
      <c r="B33" s="229"/>
      <c r="C33" s="9"/>
      <c r="D33" s="9"/>
      <c r="E33" s="9"/>
      <c r="F33" s="9"/>
      <c r="G33" s="9"/>
      <c r="H33" s="9"/>
      <c r="I33" s="9"/>
    </row>
    <row r="34" spans="1:12" s="218" customFormat="1" ht="21.75">
      <c r="A34" s="223" t="s">
        <v>10</v>
      </c>
      <c r="B34" s="220"/>
      <c r="C34" s="11">
        <v>328</v>
      </c>
      <c r="D34" s="9"/>
      <c r="E34" s="11">
        <v>0</v>
      </c>
      <c r="F34" s="9"/>
      <c r="G34" s="9">
        <v>311</v>
      </c>
      <c r="H34" s="9"/>
      <c r="I34" s="9">
        <v>-384</v>
      </c>
      <c r="K34" s="224"/>
    </row>
    <row r="35" spans="1:12" s="218" customFormat="1" ht="21.75">
      <c r="A35" s="223" t="s">
        <v>11</v>
      </c>
      <c r="B35" s="220"/>
      <c r="C35" s="11">
        <v>56673</v>
      </c>
      <c r="D35" s="9"/>
      <c r="E35" s="11">
        <v>-6393</v>
      </c>
      <c r="F35" s="9"/>
      <c r="G35" s="9">
        <v>45224</v>
      </c>
      <c r="H35" s="9"/>
      <c r="I35" s="9">
        <v>-1359</v>
      </c>
      <c r="K35" s="224"/>
      <c r="L35" s="224"/>
    </row>
    <row r="36" spans="1:12" s="218" customFormat="1" ht="21.75">
      <c r="A36" s="223" t="s">
        <v>123</v>
      </c>
      <c r="B36" s="220"/>
      <c r="C36" s="11">
        <v>0</v>
      </c>
      <c r="D36" s="9"/>
      <c r="E36" s="11">
        <v>-49009</v>
      </c>
      <c r="F36" s="9"/>
      <c r="G36" s="76">
        <v>0</v>
      </c>
      <c r="H36" s="9"/>
      <c r="I36" s="76">
        <v>0</v>
      </c>
      <c r="K36" s="224"/>
    </row>
    <row r="37" spans="1:12" s="218" customFormat="1" ht="21.75">
      <c r="A37" s="223" t="s">
        <v>19</v>
      </c>
      <c r="B37" s="220"/>
      <c r="C37" s="11">
        <v>0</v>
      </c>
      <c r="D37" s="9"/>
      <c r="E37" s="11">
        <v>3020</v>
      </c>
      <c r="F37" s="9"/>
      <c r="G37" s="76">
        <v>0</v>
      </c>
      <c r="H37" s="9"/>
      <c r="I37" s="76">
        <v>0</v>
      </c>
      <c r="K37" s="224"/>
    </row>
    <row r="38" spans="1:12" s="218" customFormat="1" ht="21.75">
      <c r="A38" s="223" t="s">
        <v>128</v>
      </c>
      <c r="B38" s="220"/>
      <c r="C38" s="11">
        <v>479926</v>
      </c>
      <c r="D38" s="9"/>
      <c r="E38" s="11">
        <v>-208860</v>
      </c>
      <c r="F38" s="9"/>
      <c r="G38" s="9">
        <v>116926</v>
      </c>
      <c r="H38" s="9"/>
      <c r="I38" s="9">
        <v>-771000</v>
      </c>
      <c r="K38" s="224"/>
    </row>
    <row r="39" spans="1:12" s="218" customFormat="1" ht="21.75">
      <c r="A39" s="223" t="s">
        <v>142</v>
      </c>
      <c r="B39" s="220"/>
      <c r="C39" s="11">
        <v>69400</v>
      </c>
      <c r="D39" s="9"/>
      <c r="E39" s="11">
        <v>0</v>
      </c>
      <c r="F39" s="9"/>
      <c r="G39" s="76">
        <v>66726</v>
      </c>
      <c r="H39" s="9"/>
      <c r="I39" s="76">
        <v>-64350</v>
      </c>
      <c r="K39" s="224"/>
    </row>
    <row r="40" spans="1:12" s="218" customFormat="1" ht="21.75">
      <c r="A40" s="223" t="s">
        <v>13</v>
      </c>
      <c r="B40" s="220"/>
      <c r="C40" s="11">
        <v>0</v>
      </c>
      <c r="D40" s="9"/>
      <c r="E40" s="11">
        <v>237748</v>
      </c>
      <c r="F40" s="9"/>
      <c r="G40" s="76">
        <v>0</v>
      </c>
      <c r="H40" s="9"/>
      <c r="I40" s="76">
        <v>0</v>
      </c>
      <c r="K40" s="224"/>
    </row>
    <row r="41" spans="1:12" s="218" customFormat="1" ht="21.75">
      <c r="A41" s="223" t="s">
        <v>228</v>
      </c>
      <c r="B41" s="220"/>
      <c r="C41" s="11">
        <v>0</v>
      </c>
      <c r="D41" s="9"/>
      <c r="E41" s="11">
        <v>6033</v>
      </c>
      <c r="F41" s="9"/>
      <c r="G41" s="76">
        <v>0</v>
      </c>
      <c r="H41" s="9"/>
      <c r="I41" s="76">
        <v>0</v>
      </c>
      <c r="K41" s="224"/>
    </row>
    <row r="42" spans="1:12" s="218" customFormat="1" ht="21.75">
      <c r="A42" s="97" t="s">
        <v>14</v>
      </c>
      <c r="B42" s="220"/>
      <c r="C42" s="10">
        <v>-1083</v>
      </c>
      <c r="D42" s="9"/>
      <c r="E42" s="10">
        <v>-2141</v>
      </c>
      <c r="F42" s="9"/>
      <c r="G42" s="9">
        <v>0</v>
      </c>
      <c r="H42" s="9"/>
      <c r="I42" s="9">
        <v>0</v>
      </c>
      <c r="K42" s="224"/>
    </row>
    <row r="43" spans="1:12" s="218" customFormat="1" ht="21.75">
      <c r="A43" s="97" t="s">
        <v>20</v>
      </c>
      <c r="B43" s="220"/>
      <c r="C43" s="10">
        <v>1257</v>
      </c>
      <c r="D43" s="9"/>
      <c r="E43" s="10">
        <v>-93462</v>
      </c>
      <c r="F43" s="9"/>
      <c r="G43" s="76">
        <v>17</v>
      </c>
      <c r="H43" s="9"/>
      <c r="I43" s="76">
        <v>-10</v>
      </c>
      <c r="K43" s="224"/>
    </row>
    <row r="44" spans="1:12" s="218" customFormat="1" ht="21.75">
      <c r="A44" s="97" t="s">
        <v>27</v>
      </c>
      <c r="B44" s="220"/>
      <c r="C44" s="10">
        <v>-81053</v>
      </c>
      <c r="D44" s="9"/>
      <c r="E44" s="10">
        <v>-198714</v>
      </c>
      <c r="F44" s="9"/>
      <c r="G44" s="76">
        <v>-40770</v>
      </c>
      <c r="H44" s="9"/>
      <c r="I44" s="76">
        <v>9110</v>
      </c>
      <c r="K44" s="224"/>
      <c r="L44" s="224"/>
    </row>
    <row r="45" spans="1:12" s="218" customFormat="1" ht="21.75">
      <c r="A45" s="223" t="s">
        <v>146</v>
      </c>
      <c r="B45" s="220"/>
      <c r="C45" s="10">
        <v>6000</v>
      </c>
      <c r="D45" s="9"/>
      <c r="E45" s="10">
        <v>69275</v>
      </c>
      <c r="F45" s="9"/>
      <c r="G45" s="76">
        <v>3395</v>
      </c>
      <c r="H45" s="9"/>
      <c r="I45" s="76">
        <v>69275</v>
      </c>
      <c r="K45" s="224"/>
    </row>
    <row r="46" spans="1:12" s="218" customFormat="1" ht="18.75">
      <c r="K46" s="224"/>
    </row>
    <row r="47" spans="1:12" s="218" customFormat="1" ht="21.75">
      <c r="A47" s="97"/>
      <c r="B47" s="220"/>
      <c r="C47" s="10"/>
      <c r="D47" s="9"/>
      <c r="E47" s="10"/>
      <c r="F47" s="9"/>
      <c r="G47" s="9"/>
      <c r="H47" s="9"/>
      <c r="I47" s="9"/>
      <c r="K47" s="224"/>
    </row>
    <row r="48" spans="1:12" s="213" customFormat="1" ht="23.25">
      <c r="A48" s="86" t="s">
        <v>0</v>
      </c>
      <c r="B48" s="87"/>
      <c r="C48" s="87"/>
      <c r="D48" s="87"/>
      <c r="E48" s="87"/>
      <c r="F48" s="87"/>
      <c r="G48" s="87"/>
      <c r="H48" s="87"/>
      <c r="I48" s="87"/>
      <c r="J48" s="87"/>
    </row>
    <row r="49" spans="1:9" s="213" customFormat="1" ht="23.25">
      <c r="A49" s="260" t="s">
        <v>97</v>
      </c>
      <c r="B49" s="260"/>
      <c r="C49" s="260"/>
      <c r="D49" s="260"/>
      <c r="E49" s="260"/>
      <c r="F49" s="260"/>
      <c r="G49" s="260"/>
      <c r="H49" s="260"/>
      <c r="I49" s="260"/>
    </row>
    <row r="50" spans="1:9" s="218" customFormat="1" ht="21.75">
      <c r="A50" s="214"/>
      <c r="B50" s="215"/>
      <c r="C50" s="216"/>
      <c r="D50" s="217"/>
      <c r="E50" s="216"/>
      <c r="F50" s="217"/>
      <c r="G50" s="216"/>
      <c r="H50" s="217"/>
      <c r="I50" s="216"/>
    </row>
    <row r="51" spans="1:9" s="218" customFormat="1" ht="21.75">
      <c r="A51" s="217"/>
      <c r="C51" s="217"/>
      <c r="D51" s="219" t="s">
        <v>1</v>
      </c>
      <c r="E51" s="217"/>
      <c r="F51" s="217"/>
      <c r="G51" s="259" t="s">
        <v>2</v>
      </c>
      <c r="H51" s="259"/>
      <c r="I51" s="259"/>
    </row>
    <row r="52" spans="1:9" s="218" customFormat="1" ht="21.75">
      <c r="A52" s="217"/>
      <c r="B52" s="128"/>
      <c r="C52" s="247" t="s">
        <v>217</v>
      </c>
      <c r="D52" s="247"/>
      <c r="E52" s="247"/>
      <c r="F52" s="217"/>
      <c r="G52" s="247" t="s">
        <v>217</v>
      </c>
      <c r="H52" s="247"/>
      <c r="I52" s="247"/>
    </row>
    <row r="53" spans="1:9" s="218" customFormat="1" ht="21.75">
      <c r="A53" s="217"/>
      <c r="B53" s="128"/>
      <c r="C53" s="247" t="s">
        <v>215</v>
      </c>
      <c r="D53" s="247"/>
      <c r="E53" s="247"/>
      <c r="F53" s="217"/>
      <c r="G53" s="247" t="s">
        <v>215</v>
      </c>
      <c r="H53" s="247"/>
      <c r="I53" s="247"/>
    </row>
    <row r="54" spans="1:9" s="218" customFormat="1" ht="21.75">
      <c r="A54" s="217"/>
      <c r="B54" s="20" t="s">
        <v>5</v>
      </c>
      <c r="C54" s="117">
        <v>2568</v>
      </c>
      <c r="D54" s="118"/>
      <c r="E54" s="117">
        <v>2567</v>
      </c>
      <c r="F54" s="127"/>
      <c r="G54" s="117">
        <v>2568</v>
      </c>
      <c r="H54" s="118"/>
      <c r="I54" s="117">
        <v>2567</v>
      </c>
    </row>
    <row r="55" spans="1:9" s="218" customFormat="1" ht="21.75">
      <c r="A55" s="217"/>
      <c r="B55" s="220"/>
      <c r="C55" s="258" t="s">
        <v>7</v>
      </c>
      <c r="D55" s="258"/>
      <c r="E55" s="258"/>
      <c r="F55" s="258"/>
      <c r="G55" s="258"/>
      <c r="H55" s="258"/>
      <c r="I55" s="258"/>
    </row>
    <row r="56" spans="1:9" s="218" customFormat="1" ht="21.75">
      <c r="A56" s="221" t="s">
        <v>191</v>
      </c>
      <c r="B56" s="220"/>
      <c r="C56" s="128"/>
      <c r="D56" s="128"/>
      <c r="E56" s="128"/>
      <c r="F56" s="128"/>
      <c r="G56" s="128"/>
      <c r="H56" s="128"/>
      <c r="I56" s="128"/>
    </row>
    <row r="57" spans="1:9" s="218" customFormat="1" ht="21.75">
      <c r="A57" s="223" t="s">
        <v>119</v>
      </c>
      <c r="B57" s="220"/>
      <c r="C57" s="10">
        <v>-4115</v>
      </c>
      <c r="D57" s="9"/>
      <c r="E57" s="10">
        <v>-2274</v>
      </c>
      <c r="F57" s="9"/>
      <c r="G57" s="10">
        <v>0</v>
      </c>
      <c r="H57" s="9"/>
      <c r="I57" s="9">
        <v>0</v>
      </c>
    </row>
    <row r="58" spans="1:9" s="218" customFormat="1" ht="21.75">
      <c r="A58" s="97" t="s">
        <v>185</v>
      </c>
      <c r="B58" s="220"/>
      <c r="C58" s="93">
        <v>0</v>
      </c>
      <c r="D58" s="93"/>
      <c r="E58" s="93">
        <v>-527</v>
      </c>
      <c r="F58" s="93"/>
      <c r="G58" s="76">
        <v>0</v>
      </c>
      <c r="H58" s="93"/>
      <c r="I58" s="76">
        <v>0</v>
      </c>
    </row>
    <row r="59" spans="1:9" s="218" customFormat="1" ht="21.75">
      <c r="A59" s="223" t="s">
        <v>202</v>
      </c>
      <c r="B59" s="220"/>
      <c r="C59" s="230">
        <v>-10149</v>
      </c>
      <c r="D59" s="230"/>
      <c r="E59" s="230">
        <v>-8654</v>
      </c>
      <c r="F59" s="230"/>
      <c r="G59" s="230">
        <v>-10149</v>
      </c>
      <c r="H59" s="230"/>
      <c r="I59" s="230">
        <v>-5818</v>
      </c>
    </row>
    <row r="60" spans="1:9" s="218" customFormat="1" ht="21.75">
      <c r="A60" s="223" t="s">
        <v>34</v>
      </c>
      <c r="B60" s="220"/>
      <c r="C60" s="231">
        <v>0</v>
      </c>
      <c r="D60" s="230"/>
      <c r="E60" s="231">
        <v>29664</v>
      </c>
      <c r="F60" s="230"/>
      <c r="G60" s="231">
        <v>0</v>
      </c>
      <c r="H60" s="230"/>
      <c r="I60" s="231">
        <v>0</v>
      </c>
    </row>
    <row r="61" spans="1:9" s="218" customFormat="1" ht="21.75">
      <c r="A61" s="223" t="s">
        <v>133</v>
      </c>
      <c r="B61" s="220"/>
      <c r="C61" s="232">
        <f>SUM(C32:C45,C57:C60)</f>
        <v>249171</v>
      </c>
      <c r="D61" s="1"/>
      <c r="E61" s="232">
        <f>SUM(E32:E45,E57:E60)</f>
        <v>-183760</v>
      </c>
      <c r="F61" s="1"/>
      <c r="G61" s="232">
        <f>SUM(G32:G45,G57:G60)</f>
        <v>142497</v>
      </c>
      <c r="H61" s="1"/>
      <c r="I61" s="232">
        <f>SUM(I32:I45,I57:I60)</f>
        <v>-816318</v>
      </c>
    </row>
    <row r="62" spans="1:9" s="218" customFormat="1" ht="21.75">
      <c r="A62" s="223" t="s">
        <v>103</v>
      </c>
      <c r="B62" s="220"/>
      <c r="C62" s="11">
        <v>104081</v>
      </c>
      <c r="D62" s="9"/>
      <c r="E62" s="11">
        <v>11428</v>
      </c>
      <c r="F62" s="9"/>
      <c r="G62" s="36">
        <v>120393</v>
      </c>
      <c r="H62" s="9"/>
      <c r="I62" s="36">
        <v>23481</v>
      </c>
    </row>
    <row r="63" spans="1:9" s="218" customFormat="1" ht="21.75">
      <c r="A63" s="223" t="s">
        <v>104</v>
      </c>
      <c r="B63" s="220"/>
      <c r="C63" s="9">
        <v>-83030</v>
      </c>
      <c r="D63" s="9"/>
      <c r="E63" s="9">
        <v>-643457</v>
      </c>
      <c r="F63" s="9"/>
      <c r="G63" s="9">
        <v>-35668</v>
      </c>
      <c r="H63" s="9"/>
      <c r="I63" s="9">
        <v>-55042</v>
      </c>
    </row>
    <row r="64" spans="1:9" s="218" customFormat="1" ht="21.75">
      <c r="A64" s="223" t="s">
        <v>105</v>
      </c>
      <c r="B64" s="220"/>
      <c r="C64" s="9">
        <v>-10699</v>
      </c>
      <c r="D64" s="9"/>
      <c r="E64" s="9">
        <v>-80103</v>
      </c>
      <c r="F64" s="9"/>
      <c r="G64" s="9">
        <v>-10699</v>
      </c>
      <c r="H64" s="9"/>
      <c r="I64" s="9">
        <v>-7384</v>
      </c>
    </row>
    <row r="65" spans="1:12" s="218" customFormat="1" ht="21.75">
      <c r="A65" s="217" t="s">
        <v>134</v>
      </c>
      <c r="B65" s="220"/>
      <c r="C65" s="104">
        <f>SUM(C61:C64)</f>
        <v>259523</v>
      </c>
      <c r="D65" s="99"/>
      <c r="E65" s="104">
        <f>SUM(E61:E64)</f>
        <v>-895892</v>
      </c>
      <c r="F65" s="99"/>
      <c r="G65" s="104">
        <f>SUM(G61:G64)</f>
        <v>216523</v>
      </c>
      <c r="H65" s="99"/>
      <c r="I65" s="104">
        <f>SUM(I61:I64)</f>
        <v>-855263</v>
      </c>
    </row>
    <row r="66" spans="1:12" s="218" customFormat="1" ht="21.75">
      <c r="A66" s="217"/>
      <c r="B66" s="220"/>
      <c r="C66" s="80"/>
      <c r="D66" s="99"/>
      <c r="E66" s="80"/>
      <c r="F66" s="99"/>
      <c r="G66" s="80"/>
      <c r="H66" s="99"/>
      <c r="I66" s="80"/>
    </row>
    <row r="67" spans="1:12" s="218" customFormat="1" ht="21.75">
      <c r="A67" s="221" t="s">
        <v>106</v>
      </c>
      <c r="B67" s="220"/>
      <c r="C67" s="10"/>
      <c r="D67" s="11"/>
      <c r="E67" s="11"/>
      <c r="F67" s="11"/>
      <c r="G67" s="11"/>
      <c r="H67" s="11"/>
      <c r="I67" s="11"/>
    </row>
    <row r="68" spans="1:12" s="218" customFormat="1" ht="21.75">
      <c r="A68" s="223" t="s">
        <v>205</v>
      </c>
      <c r="B68" s="220">
        <v>4</v>
      </c>
      <c r="C68" s="10">
        <v>136999</v>
      </c>
      <c r="D68" s="11"/>
      <c r="E68" s="11">
        <v>1086675</v>
      </c>
      <c r="F68" s="11"/>
      <c r="G68" s="11">
        <v>136999</v>
      </c>
      <c r="H68" s="11"/>
      <c r="I68" s="11">
        <v>1597050</v>
      </c>
    </row>
    <row r="69" spans="1:12" s="218" customFormat="1" ht="21.75">
      <c r="A69" s="223" t="s">
        <v>206</v>
      </c>
      <c r="B69" s="220">
        <v>4</v>
      </c>
      <c r="C69" s="10">
        <v>-120000</v>
      </c>
      <c r="D69" s="11"/>
      <c r="E69" s="11">
        <v>-925000</v>
      </c>
      <c r="F69" s="11"/>
      <c r="G69" s="11">
        <v>-120000</v>
      </c>
      <c r="H69" s="11"/>
      <c r="I69" s="11">
        <v>-925000</v>
      </c>
    </row>
    <row r="70" spans="1:12" s="218" customFormat="1" ht="21.75">
      <c r="A70" s="223" t="s">
        <v>207</v>
      </c>
      <c r="B70" s="220">
        <v>4</v>
      </c>
      <c r="C70" s="10">
        <v>9616</v>
      </c>
      <c r="D70" s="9"/>
      <c r="E70" s="11">
        <v>840747</v>
      </c>
      <c r="F70" s="11"/>
      <c r="G70" s="11">
        <v>0</v>
      </c>
      <c r="H70" s="11"/>
      <c r="I70" s="11">
        <v>0</v>
      </c>
      <c r="J70" s="233"/>
      <c r="K70" s="224"/>
    </row>
    <row r="71" spans="1:12" s="218" customFormat="1" ht="21.75">
      <c r="A71" s="223" t="s">
        <v>208</v>
      </c>
      <c r="B71" s="220">
        <v>4</v>
      </c>
      <c r="C71" s="10">
        <v>0</v>
      </c>
      <c r="D71" s="9"/>
      <c r="E71" s="11">
        <v>-866061</v>
      </c>
      <c r="F71" s="11"/>
      <c r="G71" s="11">
        <v>0</v>
      </c>
      <c r="H71" s="11"/>
      <c r="I71" s="11">
        <v>0</v>
      </c>
      <c r="J71" s="233"/>
      <c r="K71" s="224"/>
      <c r="L71" s="228"/>
    </row>
    <row r="72" spans="1:12" s="218" customFormat="1" ht="21.75">
      <c r="A72" s="234" t="s">
        <v>280</v>
      </c>
      <c r="B72" s="215"/>
      <c r="C72" s="10">
        <v>0</v>
      </c>
      <c r="D72" s="9"/>
      <c r="E72" s="10">
        <v>1333</v>
      </c>
      <c r="F72" s="9"/>
      <c r="G72" s="9">
        <v>0</v>
      </c>
      <c r="H72" s="9"/>
      <c r="I72" s="9">
        <v>0</v>
      </c>
      <c r="J72" s="233"/>
      <c r="K72" s="224"/>
    </row>
    <row r="73" spans="1:12" s="218" customFormat="1" ht="21.75">
      <c r="A73" s="234" t="s">
        <v>236</v>
      </c>
      <c r="B73" s="215"/>
      <c r="C73" s="10">
        <v>-2250</v>
      </c>
      <c r="D73" s="9"/>
      <c r="E73" s="10">
        <v>0</v>
      </c>
      <c r="F73" s="9"/>
      <c r="G73" s="9">
        <v>-2250</v>
      </c>
      <c r="H73" s="9"/>
      <c r="I73" s="9">
        <v>0</v>
      </c>
      <c r="J73" s="233"/>
      <c r="K73" s="224"/>
    </row>
    <row r="74" spans="1:12" s="218" customFormat="1" ht="21.75">
      <c r="A74" s="234" t="s">
        <v>186</v>
      </c>
      <c r="B74" s="215"/>
      <c r="C74" s="10">
        <v>0</v>
      </c>
      <c r="D74" s="9"/>
      <c r="E74" s="10">
        <v>2333</v>
      </c>
      <c r="F74" s="9"/>
      <c r="G74" s="9">
        <v>0</v>
      </c>
      <c r="H74" s="9"/>
      <c r="I74" s="9">
        <v>0</v>
      </c>
      <c r="J74" s="233"/>
      <c r="K74" s="224"/>
    </row>
    <row r="75" spans="1:12" s="218" customFormat="1" ht="21.75">
      <c r="A75" s="234" t="s">
        <v>237</v>
      </c>
      <c r="B75" s="215"/>
      <c r="C75" s="10">
        <v>0</v>
      </c>
      <c r="D75" s="9"/>
      <c r="E75" s="10">
        <v>0</v>
      </c>
      <c r="F75" s="9"/>
      <c r="G75" s="9">
        <v>0</v>
      </c>
      <c r="H75" s="9"/>
      <c r="I75" s="9">
        <v>270291</v>
      </c>
      <c r="J75" s="233"/>
      <c r="K75" s="224"/>
    </row>
    <row r="76" spans="1:12" s="218" customFormat="1" ht="21.75">
      <c r="A76" s="223" t="s">
        <v>107</v>
      </c>
      <c r="B76" s="215"/>
      <c r="C76" s="10">
        <v>0</v>
      </c>
      <c r="D76" s="9"/>
      <c r="E76" s="10">
        <v>-685119</v>
      </c>
      <c r="F76" s="9"/>
      <c r="G76" s="9">
        <v>0</v>
      </c>
      <c r="H76" s="9"/>
      <c r="I76" s="9">
        <v>0</v>
      </c>
      <c r="J76" s="233"/>
      <c r="K76" s="224"/>
    </row>
    <row r="77" spans="1:12" s="218" customFormat="1" ht="21.75">
      <c r="A77" s="223" t="s">
        <v>187</v>
      </c>
      <c r="B77" s="215"/>
      <c r="C77" s="9">
        <v>0</v>
      </c>
      <c r="D77" s="9"/>
      <c r="E77" s="9">
        <v>17995</v>
      </c>
      <c r="F77" s="9"/>
      <c r="G77" s="9">
        <v>0</v>
      </c>
      <c r="H77" s="9"/>
      <c r="I77" s="9">
        <v>0</v>
      </c>
      <c r="J77" s="233"/>
      <c r="K77" s="224"/>
    </row>
    <row r="78" spans="1:12" s="218" customFormat="1" ht="21.75">
      <c r="A78" s="223" t="s">
        <v>108</v>
      </c>
      <c r="B78" s="215"/>
      <c r="C78" s="9">
        <v>-22006</v>
      </c>
      <c r="D78" s="9"/>
      <c r="E78" s="9">
        <v>-97703</v>
      </c>
      <c r="F78" s="9"/>
      <c r="G78" s="9">
        <v>-921</v>
      </c>
      <c r="H78" s="9"/>
      <c r="I78" s="9">
        <v>-2617</v>
      </c>
      <c r="J78" s="233"/>
      <c r="K78" s="224"/>
    </row>
    <row r="79" spans="1:12" s="218" customFormat="1" ht="21.75">
      <c r="A79" s="234" t="s">
        <v>109</v>
      </c>
      <c r="B79" s="235"/>
      <c r="C79" s="109">
        <v>4050</v>
      </c>
      <c r="D79" s="9"/>
      <c r="E79" s="109">
        <v>202343</v>
      </c>
      <c r="F79" s="9"/>
      <c r="G79" s="109">
        <v>4050</v>
      </c>
      <c r="H79" s="9"/>
      <c r="I79" s="109">
        <v>39474</v>
      </c>
      <c r="J79" s="233"/>
      <c r="K79" s="224"/>
    </row>
    <row r="80" spans="1:12" s="218" customFormat="1" ht="21.75">
      <c r="A80" s="217" t="s">
        <v>196</v>
      </c>
      <c r="B80" s="215"/>
      <c r="C80" s="78">
        <f>SUM(C68:C79)</f>
        <v>6409</v>
      </c>
      <c r="D80" s="99"/>
      <c r="E80" s="78">
        <f>SUM(E68:E79)</f>
        <v>-422457</v>
      </c>
      <c r="F80" s="99"/>
      <c r="G80" s="78">
        <f>SUM(G68:G79)</f>
        <v>17878</v>
      </c>
      <c r="H80" s="99"/>
      <c r="I80" s="78">
        <f>SUM(I68:I79)</f>
        <v>979198</v>
      </c>
      <c r="J80" s="233"/>
    </row>
    <row r="81" spans="1:11" s="218" customFormat="1" ht="21.75">
      <c r="A81" s="217"/>
      <c r="B81" s="235"/>
      <c r="C81" s="9"/>
      <c r="D81" s="9"/>
      <c r="E81" s="9"/>
      <c r="F81" s="9"/>
      <c r="G81" s="9"/>
      <c r="H81" s="9"/>
      <c r="I81" s="9"/>
      <c r="J81" s="233"/>
    </row>
    <row r="82" spans="1:11" s="218" customFormat="1" ht="21.75">
      <c r="A82" s="221" t="s">
        <v>110</v>
      </c>
      <c r="B82" s="220"/>
      <c r="C82" s="9"/>
      <c r="D82" s="9"/>
      <c r="E82" s="9"/>
      <c r="F82" s="9"/>
      <c r="G82" s="9"/>
      <c r="H82" s="9"/>
      <c r="I82" s="9"/>
      <c r="J82" s="233"/>
    </row>
    <row r="83" spans="1:11" s="218" customFormat="1" ht="21.75">
      <c r="A83" s="223" t="s">
        <v>257</v>
      </c>
      <c r="B83" s="220"/>
      <c r="C83" s="9"/>
      <c r="D83" s="9"/>
      <c r="E83" s="9"/>
      <c r="F83" s="9"/>
      <c r="G83" s="9"/>
      <c r="H83" s="9"/>
      <c r="I83" s="9"/>
      <c r="J83" s="233"/>
    </row>
    <row r="84" spans="1:11" s="218" customFormat="1" ht="21.75">
      <c r="A84" s="237" t="s">
        <v>258</v>
      </c>
      <c r="B84" s="220"/>
      <c r="C84" s="9">
        <v>0</v>
      </c>
      <c r="D84" s="9"/>
      <c r="E84" s="9">
        <v>8065</v>
      </c>
      <c r="F84" s="9"/>
      <c r="G84" s="9">
        <v>0</v>
      </c>
      <c r="H84" s="9"/>
      <c r="I84" s="9">
        <v>0</v>
      </c>
      <c r="J84" s="233"/>
    </row>
    <row r="85" spans="1:11" s="218" customFormat="1" ht="21.75">
      <c r="A85" s="223" t="s">
        <v>120</v>
      </c>
      <c r="B85" s="220"/>
      <c r="C85" s="9">
        <v>0</v>
      </c>
      <c r="D85" s="9"/>
      <c r="E85" s="10">
        <v>28412</v>
      </c>
      <c r="F85" s="9"/>
      <c r="G85" s="9">
        <v>0</v>
      </c>
      <c r="H85" s="9"/>
      <c r="I85" s="76">
        <v>0</v>
      </c>
      <c r="J85" s="233"/>
    </row>
    <row r="86" spans="1:11" s="218" customFormat="1" ht="21.75">
      <c r="A86" s="223" t="s">
        <v>238</v>
      </c>
      <c r="B86" s="220"/>
      <c r="C86" s="10">
        <v>-35384</v>
      </c>
      <c r="D86" s="9"/>
      <c r="E86" s="10">
        <v>0</v>
      </c>
      <c r="F86" s="9"/>
      <c r="G86" s="76">
        <v>-35384</v>
      </c>
      <c r="H86" s="9"/>
      <c r="I86" s="76">
        <v>0</v>
      </c>
      <c r="J86" s="233"/>
      <c r="K86" s="224"/>
    </row>
    <row r="87" spans="1:11" s="218" customFormat="1" ht="21.75">
      <c r="A87" s="223" t="s">
        <v>112</v>
      </c>
      <c r="B87" s="220"/>
      <c r="C87" s="9">
        <v>0</v>
      </c>
      <c r="D87" s="9"/>
      <c r="E87" s="9">
        <v>1191662</v>
      </c>
      <c r="F87" s="9"/>
      <c r="G87" s="76">
        <v>0</v>
      </c>
      <c r="H87" s="9"/>
      <c r="I87" s="76">
        <v>36893</v>
      </c>
      <c r="J87" s="233"/>
      <c r="K87" s="224"/>
    </row>
    <row r="88" spans="1:11" s="218" customFormat="1" ht="21.75">
      <c r="A88" s="223" t="s">
        <v>111</v>
      </c>
      <c r="B88" s="220"/>
      <c r="C88" s="10">
        <v>0</v>
      </c>
      <c r="D88" s="9"/>
      <c r="E88" s="76">
        <v>-690512</v>
      </c>
      <c r="F88" s="9"/>
      <c r="G88" s="10">
        <v>0</v>
      </c>
      <c r="H88" s="9"/>
      <c r="I88" s="76">
        <v>-328895</v>
      </c>
      <c r="J88" s="233"/>
      <c r="K88" s="224"/>
    </row>
    <row r="89" spans="1:11" s="218" customFormat="1" ht="21.75">
      <c r="A89" s="223" t="s">
        <v>170</v>
      </c>
      <c r="B89" s="220">
        <v>2</v>
      </c>
      <c r="C89" s="76">
        <v>0</v>
      </c>
      <c r="D89" s="9"/>
      <c r="E89" s="9">
        <v>62500</v>
      </c>
      <c r="F89" s="9"/>
      <c r="G89" s="10">
        <v>9000</v>
      </c>
      <c r="H89" s="9"/>
      <c r="I89" s="10">
        <v>38880</v>
      </c>
      <c r="J89" s="233"/>
      <c r="K89" s="224"/>
    </row>
    <row r="90" spans="1:11" s="218" customFormat="1" ht="21.75">
      <c r="A90" s="223" t="s">
        <v>281</v>
      </c>
      <c r="B90" s="220">
        <v>2</v>
      </c>
      <c r="C90" s="76">
        <v>-25000</v>
      </c>
      <c r="D90" s="9"/>
      <c r="E90" s="76">
        <v>0</v>
      </c>
      <c r="F90" s="9"/>
      <c r="G90" s="10">
        <v>-25000</v>
      </c>
      <c r="H90" s="9"/>
      <c r="I90" s="10">
        <v>0</v>
      </c>
      <c r="J90" s="233"/>
      <c r="K90" s="224"/>
    </row>
    <row r="91" spans="1:11" s="218" customFormat="1" ht="21.75">
      <c r="A91" s="223" t="s">
        <v>141</v>
      </c>
      <c r="B91" s="220"/>
      <c r="C91" s="9">
        <v>0</v>
      </c>
      <c r="D91" s="9"/>
      <c r="E91" s="9">
        <v>574000</v>
      </c>
      <c r="F91" s="9"/>
      <c r="G91" s="76">
        <v>0</v>
      </c>
      <c r="H91" s="9"/>
      <c r="I91" s="76">
        <v>700000</v>
      </c>
      <c r="J91" s="233"/>
      <c r="K91" s="224"/>
    </row>
    <row r="92" spans="1:11" s="218" customFormat="1" ht="21.75">
      <c r="A92" s="223" t="s">
        <v>285</v>
      </c>
      <c r="B92" s="220"/>
      <c r="C92" s="9">
        <v>-181844</v>
      </c>
      <c r="D92" s="9"/>
      <c r="E92" s="76">
        <v>0</v>
      </c>
      <c r="F92" s="9"/>
      <c r="G92" s="76">
        <v>-181844</v>
      </c>
      <c r="H92" s="9"/>
      <c r="I92" s="76">
        <v>-570000</v>
      </c>
    </row>
    <row r="93" spans="1:11" s="218" customFormat="1" ht="21.75">
      <c r="A93" s="223" t="s">
        <v>229</v>
      </c>
      <c r="B93" s="220"/>
      <c r="C93" s="9">
        <v>0</v>
      </c>
      <c r="D93" s="9"/>
      <c r="E93" s="9">
        <v>-60000</v>
      </c>
      <c r="F93" s="9"/>
      <c r="G93" s="76">
        <v>0</v>
      </c>
      <c r="H93" s="9"/>
      <c r="I93" s="76">
        <v>0</v>
      </c>
      <c r="J93" s="233"/>
      <c r="K93" s="224"/>
    </row>
    <row r="94" spans="1:11" s="218" customFormat="1" ht="21.75">
      <c r="J94" s="233"/>
      <c r="K94" s="224"/>
    </row>
    <row r="95" spans="1:11" s="218" customFormat="1" ht="21.75">
      <c r="A95" s="97"/>
      <c r="B95" s="220"/>
      <c r="C95" s="36"/>
      <c r="D95" s="9"/>
      <c r="E95" s="36"/>
      <c r="F95" s="9"/>
      <c r="G95" s="36"/>
      <c r="H95" s="9"/>
      <c r="I95" s="36"/>
      <c r="J95" s="233"/>
    </row>
    <row r="96" spans="1:11" s="213" customFormat="1" ht="23.25">
      <c r="A96" s="86" t="s">
        <v>0</v>
      </c>
      <c r="B96" s="87"/>
      <c r="C96" s="87"/>
      <c r="D96" s="87"/>
      <c r="E96" s="87"/>
      <c r="F96" s="87"/>
      <c r="G96" s="87"/>
      <c r="H96" s="87"/>
      <c r="I96" s="87"/>
      <c r="J96" s="87"/>
    </row>
    <row r="97" spans="1:10" s="213" customFormat="1" ht="23.25">
      <c r="A97" s="260" t="s">
        <v>97</v>
      </c>
      <c r="B97" s="260"/>
      <c r="C97" s="260"/>
      <c r="D97" s="260"/>
      <c r="E97" s="260"/>
      <c r="F97" s="260"/>
      <c r="G97" s="260"/>
      <c r="H97" s="260"/>
      <c r="I97" s="260"/>
    </row>
    <row r="98" spans="1:10" s="218" customFormat="1" ht="18.75"/>
    <row r="99" spans="1:10" s="218" customFormat="1" ht="21.75">
      <c r="A99" s="217"/>
      <c r="C99" s="217"/>
      <c r="D99" s="219" t="s">
        <v>1</v>
      </c>
      <c r="E99" s="217"/>
      <c r="F99" s="217"/>
      <c r="G99" s="259" t="s">
        <v>2</v>
      </c>
      <c r="H99" s="259"/>
      <c r="I99" s="259"/>
    </row>
    <row r="100" spans="1:10" s="218" customFormat="1" ht="21.75">
      <c r="A100" s="217"/>
      <c r="B100" s="128"/>
      <c r="C100" s="250" t="str">
        <f>C52</f>
        <v>สำหรับงวดเก้าเดือนสิ้นสุด</v>
      </c>
      <c r="D100" s="250"/>
      <c r="E100" s="250"/>
      <c r="F100" s="236"/>
      <c r="G100" s="250" t="str">
        <f>G52</f>
        <v>สำหรับงวดเก้าเดือนสิ้นสุด</v>
      </c>
      <c r="H100" s="250"/>
      <c r="I100" s="250"/>
    </row>
    <row r="101" spans="1:10" s="218" customFormat="1" ht="21.75">
      <c r="A101" s="217"/>
      <c r="B101" s="128"/>
      <c r="C101" s="250" t="str">
        <f>C53</f>
        <v>วันที่ 30 กันยายน</v>
      </c>
      <c r="D101" s="250"/>
      <c r="E101" s="250"/>
      <c r="F101" s="236"/>
      <c r="G101" s="250" t="str">
        <f>G53</f>
        <v>วันที่ 30 กันยายน</v>
      </c>
      <c r="H101" s="250"/>
      <c r="I101" s="250"/>
    </row>
    <row r="102" spans="1:10" s="218" customFormat="1" ht="21.75">
      <c r="A102" s="217"/>
      <c r="B102" s="20" t="s">
        <v>5</v>
      </c>
      <c r="C102" s="117">
        <v>2568</v>
      </c>
      <c r="D102" s="118"/>
      <c r="E102" s="117">
        <v>2567</v>
      </c>
      <c r="F102" s="127"/>
      <c r="G102" s="117">
        <v>2568</v>
      </c>
      <c r="H102" s="118"/>
      <c r="I102" s="117">
        <v>2567</v>
      </c>
    </row>
    <row r="103" spans="1:10" s="218" customFormat="1" ht="21.75">
      <c r="A103" s="217"/>
      <c r="B103" s="220"/>
      <c r="C103" s="258" t="s">
        <v>7</v>
      </c>
      <c r="D103" s="258"/>
      <c r="E103" s="258"/>
      <c r="F103" s="258"/>
      <c r="G103" s="258"/>
      <c r="H103" s="258"/>
      <c r="I103" s="258"/>
    </row>
    <row r="104" spans="1:10" s="218" customFormat="1" ht="21.75">
      <c r="A104" s="221" t="s">
        <v>256</v>
      </c>
      <c r="B104" s="220"/>
      <c r="C104" s="128"/>
      <c r="D104" s="128"/>
      <c r="E104" s="128"/>
      <c r="F104" s="128"/>
      <c r="G104" s="128"/>
      <c r="H104" s="128"/>
      <c r="I104" s="128"/>
    </row>
    <row r="105" spans="1:10" s="218" customFormat="1" ht="21.75">
      <c r="A105" s="223" t="s">
        <v>230</v>
      </c>
      <c r="B105" s="220"/>
      <c r="C105" s="76">
        <v>0</v>
      </c>
      <c r="D105" s="9"/>
      <c r="E105" s="76">
        <v>850949</v>
      </c>
      <c r="F105" s="9"/>
      <c r="G105" s="10">
        <v>0</v>
      </c>
      <c r="H105" s="9"/>
      <c r="I105" s="10">
        <v>0</v>
      </c>
    </row>
    <row r="106" spans="1:10" s="218" customFormat="1" ht="21.75">
      <c r="A106" s="223" t="s">
        <v>231</v>
      </c>
      <c r="B106" s="220"/>
      <c r="C106" s="76">
        <v>0</v>
      </c>
      <c r="D106" s="9"/>
      <c r="E106" s="76">
        <v>-507145</v>
      </c>
      <c r="F106" s="9"/>
      <c r="G106" s="10">
        <v>0</v>
      </c>
      <c r="H106" s="9"/>
      <c r="I106" s="10">
        <v>0</v>
      </c>
    </row>
    <row r="107" spans="1:10" s="218" customFormat="1" ht="21.75">
      <c r="A107" s="223" t="s">
        <v>137</v>
      </c>
      <c r="B107" s="220"/>
      <c r="C107" s="10">
        <v>0</v>
      </c>
      <c r="D107" s="9"/>
      <c r="E107" s="10">
        <v>899200</v>
      </c>
      <c r="F107" s="9"/>
      <c r="G107" s="76">
        <v>0</v>
      </c>
      <c r="H107" s="9"/>
      <c r="I107" s="76">
        <v>0</v>
      </c>
    </row>
    <row r="108" spans="1:10" s="218" customFormat="1" ht="21.75">
      <c r="A108" s="223" t="s">
        <v>113</v>
      </c>
      <c r="B108" s="235"/>
      <c r="C108" s="9">
        <v>0</v>
      </c>
      <c r="D108" s="9"/>
      <c r="E108" s="9">
        <v>-1136400</v>
      </c>
      <c r="F108" s="9"/>
      <c r="G108" s="76">
        <v>0</v>
      </c>
      <c r="H108" s="9"/>
      <c r="I108" s="76">
        <v>0</v>
      </c>
    </row>
    <row r="109" spans="1:10" s="218" customFormat="1" ht="21.75">
      <c r="A109" s="223" t="s">
        <v>114</v>
      </c>
      <c r="B109" s="235"/>
      <c r="C109" s="9">
        <v>-21741</v>
      </c>
      <c r="D109" s="9"/>
      <c r="E109" s="9">
        <v>-100937</v>
      </c>
      <c r="F109" s="9"/>
      <c r="G109" s="9">
        <v>-2448</v>
      </c>
      <c r="H109" s="9"/>
      <c r="I109" s="9">
        <v>-2674</v>
      </c>
    </row>
    <row r="110" spans="1:10" s="218" customFormat="1" ht="21.75">
      <c r="A110" s="217" t="s">
        <v>171</v>
      </c>
      <c r="B110" s="220"/>
      <c r="C110" s="78">
        <f>SUM(C82:C93)+SUM(C104:C109)</f>
        <v>-263969</v>
      </c>
      <c r="D110" s="99"/>
      <c r="E110" s="78">
        <f>SUM(E82:E93)+SUM(E104:E109)</f>
        <v>1119794</v>
      </c>
      <c r="F110" s="99"/>
      <c r="G110" s="78">
        <f>SUM(G82:G93)+SUM(G104:G109)</f>
        <v>-235676</v>
      </c>
      <c r="H110" s="42"/>
      <c r="I110" s="78">
        <f>SUM(I82:I93)+SUM(I104:I109)</f>
        <v>-125796</v>
      </c>
    </row>
    <row r="111" spans="1:10" s="218" customFormat="1" ht="21.75">
      <c r="A111" s="217"/>
      <c r="B111" s="220"/>
      <c r="C111" s="242"/>
      <c r="D111" s="99"/>
      <c r="E111" s="242"/>
      <c r="F111" s="99"/>
      <c r="G111" s="242"/>
      <c r="H111" s="42"/>
      <c r="I111" s="242"/>
    </row>
    <row r="112" spans="1:10" s="218" customFormat="1" ht="21.75">
      <c r="A112" s="223" t="s">
        <v>197</v>
      </c>
      <c r="B112" s="220"/>
      <c r="C112" s="11"/>
      <c r="D112" s="11"/>
      <c r="E112" s="36"/>
      <c r="F112" s="11"/>
      <c r="G112" s="11"/>
      <c r="H112" s="11"/>
      <c r="I112" s="11"/>
      <c r="J112" s="233"/>
    </row>
    <row r="113" spans="1:12" s="218" customFormat="1" ht="21.75">
      <c r="A113" s="237" t="s">
        <v>115</v>
      </c>
      <c r="B113" s="220"/>
      <c r="C113" s="212">
        <f>SUM(C65,C80,C110)</f>
        <v>1963</v>
      </c>
      <c r="D113" s="9"/>
      <c r="E113" s="212">
        <f>SUM(E65,E80,E110)</f>
        <v>-198555</v>
      </c>
      <c r="F113" s="9"/>
      <c r="G113" s="212">
        <f>SUM(G65,G80,G110)</f>
        <v>-1275</v>
      </c>
      <c r="H113" s="9"/>
      <c r="I113" s="212">
        <f>SUM(I65,I80,I110)</f>
        <v>-1861</v>
      </c>
      <c r="J113" s="233"/>
    </row>
    <row r="114" spans="1:12" s="218" customFormat="1" ht="21.75">
      <c r="A114" s="223" t="s">
        <v>63</v>
      </c>
      <c r="B114" s="220"/>
      <c r="C114" s="11">
        <v>-6765</v>
      </c>
      <c r="D114" s="9"/>
      <c r="E114" s="11">
        <v>-12473</v>
      </c>
      <c r="F114" s="9"/>
      <c r="G114" s="10">
        <v>0</v>
      </c>
      <c r="H114" s="9"/>
      <c r="I114" s="10">
        <v>0</v>
      </c>
      <c r="J114" s="233"/>
      <c r="K114" s="224"/>
    </row>
    <row r="115" spans="1:12" s="218" customFormat="1" ht="21.75">
      <c r="A115" s="217" t="s">
        <v>284</v>
      </c>
      <c r="B115" s="235"/>
      <c r="C115" s="203">
        <f>SUM(C113:C114)</f>
        <v>-4802</v>
      </c>
      <c r="D115" s="99"/>
      <c r="E115" s="203">
        <f>SUM(E113:E114)</f>
        <v>-211028</v>
      </c>
      <c r="F115" s="99"/>
      <c r="G115" s="203">
        <f>SUM(G113:G114)</f>
        <v>-1275</v>
      </c>
      <c r="H115" s="99"/>
      <c r="I115" s="203">
        <f>SUM(I113:I114)</f>
        <v>-1861</v>
      </c>
      <c r="J115" s="233"/>
    </row>
    <row r="116" spans="1:12" s="218" customFormat="1" ht="21.75">
      <c r="A116" s="223" t="s">
        <v>116</v>
      </c>
      <c r="B116" s="235"/>
      <c r="C116" s="238">
        <v>29461</v>
      </c>
      <c r="D116" s="9"/>
      <c r="E116" s="9">
        <v>261202</v>
      </c>
      <c r="F116" s="9"/>
      <c r="G116" s="238">
        <f>'BS_Conso 4-6 '!$J$10</f>
        <v>16794</v>
      </c>
      <c r="H116" s="9"/>
      <c r="I116" s="9">
        <v>6115</v>
      </c>
      <c r="J116" s="233"/>
      <c r="K116" s="224"/>
    </row>
    <row r="117" spans="1:12" s="218" customFormat="1" ht="22.5" thickBot="1">
      <c r="A117" s="217" t="s">
        <v>232</v>
      </c>
      <c r="B117" s="220"/>
      <c r="C117" s="204">
        <f>SUM(C115:C116)</f>
        <v>24659</v>
      </c>
      <c r="D117" s="99"/>
      <c r="E117" s="204">
        <f>SUM(E115:E116)</f>
        <v>50174</v>
      </c>
      <c r="F117" s="99"/>
      <c r="G117" s="204">
        <f>SUM(G115:G116)</f>
        <v>15519</v>
      </c>
      <c r="H117" s="99"/>
      <c r="I117" s="204">
        <f>SUM(I115:I116)</f>
        <v>4254</v>
      </c>
      <c r="J117" s="233"/>
      <c r="L117" s="224"/>
    </row>
    <row r="118" spans="1:12" s="218" customFormat="1" ht="22.5" thickTop="1">
      <c r="A118" s="217"/>
      <c r="B118" s="220"/>
      <c r="C118" s="9"/>
      <c r="D118" s="9"/>
      <c r="E118" s="9"/>
      <c r="F118" s="9"/>
      <c r="G118" s="9"/>
      <c r="H118" s="9"/>
      <c r="I118" s="9"/>
      <c r="J118" s="233"/>
    </row>
    <row r="119" spans="1:12" s="218" customFormat="1" ht="21.75">
      <c r="A119" s="221" t="s">
        <v>117</v>
      </c>
      <c r="B119" s="220"/>
      <c r="C119" s="9"/>
      <c r="D119" s="9"/>
      <c r="E119" s="9"/>
      <c r="F119" s="9"/>
      <c r="G119" s="9"/>
      <c r="H119" s="9"/>
      <c r="I119" s="9"/>
      <c r="J119" s="233"/>
    </row>
    <row r="120" spans="1:12" ht="21.75">
      <c r="A120" s="55" t="s">
        <v>182</v>
      </c>
      <c r="B120" s="226">
        <v>2</v>
      </c>
      <c r="C120" s="10">
        <v>-154026</v>
      </c>
      <c r="D120" s="11"/>
      <c r="E120" s="11">
        <v>0</v>
      </c>
      <c r="F120" s="9"/>
      <c r="G120" s="9">
        <v>-259026</v>
      </c>
      <c r="H120" s="9"/>
      <c r="I120" s="9">
        <v>-665154</v>
      </c>
    </row>
    <row r="121" spans="1:12" s="218" customFormat="1" ht="21.75">
      <c r="A121" s="234" t="s">
        <v>211</v>
      </c>
      <c r="B121" s="226">
        <v>2</v>
      </c>
      <c r="C121" s="11">
        <v>0</v>
      </c>
      <c r="D121" s="11"/>
      <c r="E121" s="11">
        <v>0</v>
      </c>
      <c r="F121" s="9"/>
      <c r="G121" s="9">
        <v>310377</v>
      </c>
      <c r="H121" s="9"/>
      <c r="I121" s="9">
        <v>0</v>
      </c>
    </row>
    <row r="122" spans="1:12" ht="21.75">
      <c r="A122" s="223" t="s">
        <v>212</v>
      </c>
      <c r="B122" s="226">
        <v>4</v>
      </c>
      <c r="C122" s="10">
        <v>0</v>
      </c>
      <c r="D122" s="11"/>
      <c r="E122" s="11">
        <v>0</v>
      </c>
      <c r="F122" s="9"/>
      <c r="G122" s="10">
        <v>118706</v>
      </c>
      <c r="H122" s="9"/>
      <c r="I122" s="10">
        <v>0</v>
      </c>
    </row>
    <row r="123" spans="1:12" s="218" customFormat="1" ht="21.75">
      <c r="A123" s="234" t="s">
        <v>209</v>
      </c>
      <c r="B123" s="226">
        <v>5</v>
      </c>
      <c r="C123" s="11">
        <v>0</v>
      </c>
      <c r="D123" s="11"/>
      <c r="E123" s="11">
        <v>0</v>
      </c>
      <c r="F123" s="9"/>
      <c r="G123" s="10">
        <v>-105000</v>
      </c>
      <c r="H123" s="9"/>
      <c r="I123" s="10">
        <v>0</v>
      </c>
    </row>
    <row r="124" spans="1:12" s="218" customFormat="1" ht="21.75">
      <c r="A124" s="223" t="s">
        <v>178</v>
      </c>
      <c r="B124" s="226"/>
      <c r="C124" s="11">
        <v>16736</v>
      </c>
      <c r="D124" s="11"/>
      <c r="E124" s="11">
        <v>35091</v>
      </c>
      <c r="F124" s="9"/>
      <c r="G124" s="10">
        <v>0</v>
      </c>
      <c r="H124" s="9"/>
      <c r="I124" s="10">
        <v>0</v>
      </c>
    </row>
    <row r="125" spans="1:12" s="218" customFormat="1" ht="21.75">
      <c r="A125" s="223" t="s">
        <v>177</v>
      </c>
      <c r="B125" s="226"/>
      <c r="C125" s="9">
        <v>0</v>
      </c>
      <c r="D125" s="9"/>
      <c r="E125" s="9">
        <v>51768</v>
      </c>
      <c r="F125" s="9"/>
      <c r="G125" s="10">
        <v>0</v>
      </c>
      <c r="H125" s="9"/>
      <c r="I125" s="10">
        <v>0</v>
      </c>
      <c r="J125" s="233"/>
    </row>
    <row r="126" spans="1:12" s="218" customFormat="1" ht="21.75">
      <c r="A126" s="223" t="s">
        <v>140</v>
      </c>
      <c r="B126" s="226"/>
      <c r="C126" s="11">
        <v>0</v>
      </c>
      <c r="D126" s="11"/>
      <c r="E126" s="11">
        <v>44393</v>
      </c>
      <c r="F126" s="9"/>
      <c r="G126" s="10">
        <v>0</v>
      </c>
      <c r="H126" s="9"/>
      <c r="I126" s="10">
        <v>0</v>
      </c>
      <c r="J126" s="233"/>
    </row>
    <row r="127" spans="1:12" ht="21.75">
      <c r="A127" s="65" t="s">
        <v>183</v>
      </c>
      <c r="B127" s="226"/>
      <c r="C127" s="10">
        <v>154026</v>
      </c>
      <c r="D127" s="11"/>
      <c r="E127" s="11">
        <v>0</v>
      </c>
      <c r="F127" s="9"/>
      <c r="G127" s="10">
        <v>154026</v>
      </c>
      <c r="H127" s="9"/>
      <c r="I127" s="10">
        <v>0</v>
      </c>
    </row>
    <row r="128" spans="1:12" ht="21.75">
      <c r="A128" s="223" t="s">
        <v>239</v>
      </c>
      <c r="B128" s="226"/>
      <c r="C128" s="10"/>
      <c r="D128" s="11"/>
      <c r="E128" s="11"/>
      <c r="F128" s="9"/>
      <c r="G128" s="10"/>
      <c r="H128" s="9"/>
      <c r="I128" s="10"/>
    </row>
    <row r="129" spans="1:9" ht="21.75">
      <c r="A129" s="237" t="s">
        <v>259</v>
      </c>
      <c r="B129" s="226">
        <v>4</v>
      </c>
      <c r="C129" s="10">
        <v>0</v>
      </c>
      <c r="D129" s="11"/>
      <c r="E129" s="11">
        <v>0</v>
      </c>
      <c r="F129" s="9"/>
      <c r="G129" s="10">
        <v>-35616</v>
      </c>
      <c r="H129" s="9"/>
      <c r="I129" s="10">
        <v>0</v>
      </c>
    </row>
    <row r="130" spans="1:9" ht="21.75">
      <c r="A130" s="223" t="s">
        <v>210</v>
      </c>
      <c r="B130" s="226">
        <v>2</v>
      </c>
      <c r="C130" s="10">
        <v>25000</v>
      </c>
      <c r="D130" s="11"/>
      <c r="E130" s="11">
        <v>0</v>
      </c>
      <c r="F130" s="9"/>
      <c r="G130" s="10">
        <v>25000</v>
      </c>
      <c r="H130" s="9"/>
      <c r="I130" s="10">
        <v>0</v>
      </c>
    </row>
    <row r="131" spans="1:9" ht="21.75">
      <c r="A131" s="223" t="s">
        <v>201</v>
      </c>
      <c r="B131" s="226"/>
      <c r="C131" s="10"/>
      <c r="D131" s="11"/>
      <c r="E131" s="11"/>
      <c r="F131" s="9"/>
      <c r="G131" s="10"/>
      <c r="H131" s="9"/>
      <c r="I131" s="10"/>
    </row>
    <row r="132" spans="1:9" ht="21.75">
      <c r="A132" s="237" t="s">
        <v>259</v>
      </c>
      <c r="B132" s="226">
        <v>4</v>
      </c>
      <c r="C132" s="10">
        <v>-370156</v>
      </c>
      <c r="D132" s="11"/>
      <c r="E132" s="11">
        <v>0</v>
      </c>
      <c r="F132" s="9"/>
      <c r="G132" s="10">
        <v>-370156</v>
      </c>
      <c r="H132" s="9"/>
      <c r="I132" s="10">
        <v>0</v>
      </c>
    </row>
    <row r="133" spans="1:9" s="218" customFormat="1" ht="21.75">
      <c r="A133" s="234" t="s">
        <v>198</v>
      </c>
      <c r="B133" s="226">
        <v>5</v>
      </c>
      <c r="C133" s="11">
        <v>0</v>
      </c>
      <c r="D133" s="11"/>
      <c r="E133" s="11">
        <v>0</v>
      </c>
      <c r="F133" s="9"/>
      <c r="G133" s="10">
        <v>183932</v>
      </c>
      <c r="H133" s="9"/>
      <c r="I133" s="10">
        <v>0</v>
      </c>
    </row>
    <row r="134" spans="1:9" ht="21.75">
      <c r="A134" s="223" t="s">
        <v>188</v>
      </c>
      <c r="B134" s="226"/>
      <c r="C134" s="10"/>
      <c r="D134" s="10"/>
      <c r="E134" s="10"/>
      <c r="F134" s="10"/>
      <c r="G134" s="10"/>
      <c r="H134" s="10"/>
      <c r="I134" s="10"/>
    </row>
    <row r="135" spans="1:9" ht="21.75">
      <c r="A135" s="237" t="s">
        <v>260</v>
      </c>
      <c r="C135" s="10">
        <v>0</v>
      </c>
      <c r="D135" s="10"/>
      <c r="E135" s="10">
        <v>0</v>
      </c>
      <c r="F135" s="10"/>
      <c r="G135" s="9">
        <v>0</v>
      </c>
      <c r="H135" s="10"/>
      <c r="I135" s="9">
        <v>275792</v>
      </c>
    </row>
    <row r="136" spans="1:9" ht="21.75">
      <c r="A136" s="223" t="s">
        <v>189</v>
      </c>
      <c r="C136" s="10"/>
      <c r="D136" s="10"/>
      <c r="E136" s="10"/>
      <c r="F136" s="10"/>
      <c r="G136" s="10"/>
      <c r="H136" s="10"/>
      <c r="I136" s="10"/>
    </row>
    <row r="137" spans="1:9" ht="21.75">
      <c r="A137" s="237" t="s">
        <v>260</v>
      </c>
      <c r="C137" s="10">
        <v>0</v>
      </c>
      <c r="D137" s="10"/>
      <c r="E137" s="10">
        <v>0</v>
      </c>
      <c r="F137" s="10"/>
      <c r="G137" s="9">
        <v>0</v>
      </c>
      <c r="H137" s="10"/>
      <c r="I137" s="9">
        <v>781236</v>
      </c>
    </row>
    <row r="138" spans="1:9" ht="21.75">
      <c r="A138" s="223" t="s">
        <v>190</v>
      </c>
      <c r="C138" s="10">
        <v>0</v>
      </c>
      <c r="D138" s="10"/>
      <c r="E138" s="10">
        <v>0</v>
      </c>
      <c r="F138" s="10"/>
      <c r="G138" s="9">
        <v>0</v>
      </c>
      <c r="H138" s="10"/>
      <c r="I138" s="9">
        <v>430000</v>
      </c>
    </row>
    <row r="139" spans="1:9" ht="21.75">
      <c r="B139" s="226"/>
      <c r="C139" s="10"/>
      <c r="D139" s="11"/>
      <c r="E139" s="11"/>
      <c r="F139" s="9"/>
      <c r="G139" s="10"/>
      <c r="H139" s="9"/>
      <c r="I139" s="10"/>
    </row>
    <row r="141" spans="1:9" ht="21.75">
      <c r="A141" s="223"/>
      <c r="B141" s="226"/>
      <c r="C141" s="10"/>
      <c r="D141" s="11"/>
      <c r="E141" s="10"/>
      <c r="F141" s="9"/>
      <c r="G141" s="10"/>
      <c r="H141" s="9"/>
      <c r="I141" s="10"/>
    </row>
    <row r="143" spans="1:9" ht="21.75">
      <c r="A143" s="223"/>
      <c r="C143" s="10"/>
      <c r="D143" s="10"/>
      <c r="E143" s="10"/>
      <c r="F143" s="10"/>
      <c r="G143" s="10"/>
      <c r="H143" s="10"/>
      <c r="I143" s="10"/>
    </row>
    <row r="145" spans="3:9" ht="21.75">
      <c r="C145" s="10"/>
      <c r="D145" s="10"/>
      <c r="E145" s="10"/>
      <c r="F145" s="10"/>
      <c r="G145" s="10"/>
      <c r="H145" s="10"/>
      <c r="I145" s="10"/>
    </row>
    <row r="146" spans="3:9" ht="21.75">
      <c r="C146" s="10"/>
      <c r="D146" s="10"/>
      <c r="E146" s="10"/>
      <c r="F146" s="10"/>
      <c r="G146" s="10"/>
      <c r="H146" s="10"/>
      <c r="I146" s="10"/>
    </row>
    <row r="147" spans="3:9" ht="21.75">
      <c r="C147" s="10"/>
      <c r="D147" s="10"/>
      <c r="E147" s="10"/>
      <c r="F147" s="10"/>
      <c r="G147" s="10"/>
      <c r="H147" s="10"/>
      <c r="I147" s="10"/>
    </row>
  </sheetData>
  <sheetProtection formatCells="0" formatColumns="0" formatRows="0" insertColumns="0" insertRows="0" insertHyperlinks="0" deleteColumns="0" deleteRows="0" sort="0" autoFilter="0" pivotTables="0"/>
  <mergeCells count="21">
    <mergeCell ref="A97:I97"/>
    <mergeCell ref="A2:I2"/>
    <mergeCell ref="G4:I4"/>
    <mergeCell ref="C5:E5"/>
    <mergeCell ref="G5:I5"/>
    <mergeCell ref="C6:E6"/>
    <mergeCell ref="G6:I6"/>
    <mergeCell ref="C55:I55"/>
    <mergeCell ref="C8:I8"/>
    <mergeCell ref="A49:I49"/>
    <mergeCell ref="G51:I51"/>
    <mergeCell ref="C52:E52"/>
    <mergeCell ref="G52:I52"/>
    <mergeCell ref="C53:E53"/>
    <mergeCell ref="G53:I53"/>
    <mergeCell ref="C103:I103"/>
    <mergeCell ref="G99:I99"/>
    <mergeCell ref="C100:E100"/>
    <mergeCell ref="G100:I100"/>
    <mergeCell ref="C101:E101"/>
    <mergeCell ref="G101:I101"/>
  </mergeCells>
  <pageMargins left="0.8" right="0.8" top="0.48" bottom="0.4" header="0.5" footer="0.5"/>
  <pageSetup paperSize="9" scale="73" firstPageNumber="13" fitToHeight="0" orientation="portrait" useFirstPageNumber="1" r:id="rId1"/>
  <headerFooter alignWithMargins="0">
    <oddFooter>&amp;L&amp;15  หมายเหตุประกอบงบการเงินเป็นส่วนหนึ่งของงบการเงินระหว่างกาลนี้
&amp;C&amp;15&amp;P</oddFooter>
  </headerFooter>
  <rowBreaks count="2" manualBreakCount="2">
    <brk id="47" max="8" man="1"/>
    <brk id="95" max="8" man="1"/>
  </rowBreaks>
  <customProperties>
    <customPr name="OrphanNamesChecked" r:id="rId2"/>
  </customProperties>
  <ignoredErrors>
    <ignoredError sqref="D10 F10 H10" evalError="1"/>
    <ignoredError sqref="G116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/>
  </sheetViews>
  <sheetFormatPr defaultRowHeight="21"/>
  <sheetData>
    <row r="1" spans="1:12">
      <c r="A1">
        <v>1761705469501</v>
      </c>
      <c r="B1" t="s">
        <v>240</v>
      </c>
      <c r="C1" t="s">
        <v>241</v>
      </c>
      <c r="D1">
        <v>7</v>
      </c>
      <c r="E1">
        <v>1762223758734</v>
      </c>
      <c r="F1" t="s">
        <v>262</v>
      </c>
      <c r="G1" t="s">
        <v>263</v>
      </c>
      <c r="H1">
        <v>0</v>
      </c>
      <c r="I1">
        <v>1762411365632</v>
      </c>
      <c r="J1" t="s">
        <v>270</v>
      </c>
      <c r="K1" t="s">
        <v>271</v>
      </c>
      <c r="L1">
        <v>0</v>
      </c>
    </row>
    <row r="2" spans="1:12">
      <c r="A2">
        <v>1761705469627</v>
      </c>
      <c r="B2" t="s">
        <v>242</v>
      </c>
      <c r="C2" t="s">
        <v>243</v>
      </c>
      <c r="D2" t="s">
        <v>244</v>
      </c>
    </row>
    <row r="3" spans="1:12">
      <c r="A3">
        <v>1761705469627</v>
      </c>
      <c r="B3" t="s">
        <v>242</v>
      </c>
      <c r="C3" t="s">
        <v>245</v>
      </c>
      <c r="D3" t="s">
        <v>246</v>
      </c>
    </row>
    <row r="4" spans="1:12">
      <c r="A4">
        <v>1761705469627</v>
      </c>
      <c r="B4" t="s">
        <v>242</v>
      </c>
      <c r="C4" t="s">
        <v>247</v>
      </c>
      <c r="D4" t="s">
        <v>248</v>
      </c>
    </row>
    <row r="5" spans="1:12">
      <c r="A5">
        <v>1761705469627</v>
      </c>
      <c r="B5" t="s">
        <v>242</v>
      </c>
      <c r="C5" t="s">
        <v>249</v>
      </c>
      <c r="D5" t="s">
        <v>250</v>
      </c>
    </row>
    <row r="6" spans="1:12">
      <c r="A6">
        <v>1761705469627</v>
      </c>
      <c r="B6" t="s">
        <v>242</v>
      </c>
      <c r="C6" t="s">
        <v>251</v>
      </c>
      <c r="D6" t="s">
        <v>252</v>
      </c>
    </row>
    <row r="7" spans="1:12">
      <c r="A7">
        <v>1761705469690</v>
      </c>
      <c r="B7" t="s">
        <v>253</v>
      </c>
      <c r="C7" t="s">
        <v>243</v>
      </c>
      <c r="D7" t="s">
        <v>254</v>
      </c>
    </row>
    <row r="8" spans="1:12">
      <c r="A8">
        <v>1761705469690</v>
      </c>
      <c r="B8" t="s">
        <v>253</v>
      </c>
      <c r="C8" t="s">
        <v>247</v>
      </c>
      <c r="D8" t="s">
        <v>255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"/>
  <sheetViews>
    <sheetView workbookViewId="0"/>
  </sheetViews>
  <sheetFormatPr defaultRowHeight="21"/>
  <sheetData>
    <row r="1" spans="1:12">
      <c r="A1">
        <v>1761705469568</v>
      </c>
      <c r="B1" t="s">
        <v>240</v>
      </c>
      <c r="C1" t="s">
        <v>241</v>
      </c>
      <c r="D1">
        <v>0</v>
      </c>
      <c r="E1">
        <v>1762223759528</v>
      </c>
      <c r="F1" t="s">
        <v>262</v>
      </c>
      <c r="G1" t="s">
        <v>263</v>
      </c>
      <c r="H1">
        <v>0</v>
      </c>
      <c r="I1">
        <v>1762411365645</v>
      </c>
      <c r="J1" t="s">
        <v>270</v>
      </c>
      <c r="K1" t="s">
        <v>271</v>
      </c>
      <c r="L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"/>
  <sheetViews>
    <sheetView workbookViewId="0"/>
  </sheetViews>
  <sheetFormatPr defaultRowHeight="21"/>
  <sheetData>
    <row r="1" spans="1:12">
      <c r="A1">
        <v>1761705469596</v>
      </c>
      <c r="B1" t="s">
        <v>240</v>
      </c>
      <c r="C1" t="s">
        <v>241</v>
      </c>
      <c r="D1">
        <v>0</v>
      </c>
      <c r="E1">
        <v>1762223759544</v>
      </c>
      <c r="F1" t="s">
        <v>262</v>
      </c>
      <c r="G1" t="s">
        <v>263</v>
      </c>
      <c r="H1">
        <v>0</v>
      </c>
      <c r="I1">
        <v>1762411365645</v>
      </c>
      <c r="J1" t="s">
        <v>270</v>
      </c>
      <c r="K1" t="s">
        <v>271</v>
      </c>
      <c r="L1">
        <v>0</v>
      </c>
    </row>
  </sheetData>
  <pageMargins left="0.7" right="0.7" top="0.75" bottom="0.75" header="0.3" footer="0.3"/>
  <customProperties>
    <customPr name="OrphanNamesChecke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20" ma:contentTypeDescription="Create a new document." ma:contentTypeScope="" ma:versionID="8f9174a307f5de23d1d8b9276778c9b2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929770473d7a87cc3e36cd90cb8698e1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datasnipper xmlns="http://datasnipper" xmlMigrated="true" guid="0628e301-18d4-4bd5-9fd0-5c12edabd1aa" revision="3"/>
</file>

<file path=customXml/item4.xml><?xml version="1.0" encoding="utf-8"?>
<datasnipper xmlns="http://datasnipperlegacy" workbookId="ef3d3646-84a0-4fbd-992f-c0177c8f3763" dataSnipperSheetDeleted="false" guid="cc9fc3ba-f30a-4e5d-8bd2-903fbc058b80" revision="2">
  <settings xmlns="" guid="7eb91c23-e959-46ae-b35d-6c4024b78296">
    <setting type="boolean" value="True" name="embed-documents" guid="8db0fbb2-72fc-46c1-b381-8f3720b58bb0"/>
  </settings>
</datasnipper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5BE9DF-FB19-41BF-BB13-270DA7FBA1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2385BC2-0ED6-4913-B3CC-978E4F28F160}">
  <ds:schemaRefs>
    <ds:schemaRef ds:uri="http://schemas.microsoft.com/office/2006/metadata/properties"/>
    <ds:schemaRef ds:uri="http://purl.org/dc/dcmitype/"/>
    <ds:schemaRef ds:uri="05716746-add9-412a-97a9-1b5167d151a3"/>
    <ds:schemaRef ds:uri="f6ba49b0-bcda-4796-8236-5b5cc1493ace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4243d5be-521d-4052-81ca-f0f31ea6f2da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E8CCD5EC-F26E-481D-8F44-4E1B99E6FC09}">
  <ds:schemaRefs>
    <ds:schemaRef ds:uri="http://datasnipper"/>
  </ds:schemaRefs>
</ds:datastoreItem>
</file>

<file path=customXml/itemProps4.xml><?xml version="1.0" encoding="utf-8"?>
<ds:datastoreItem xmlns:ds="http://schemas.openxmlformats.org/officeDocument/2006/customXml" ds:itemID="{F3DAC634-425B-449E-8004-94575E3D32C0}">
  <ds:schemaRefs>
    <ds:schemaRef ds:uri="http://datasnipperlegacy"/>
    <ds:schemaRef ds:uri=""/>
  </ds:schemaRefs>
</ds:datastoreItem>
</file>

<file path=customXml/itemProps5.xml><?xml version="1.0" encoding="utf-8"?>
<ds:datastoreItem xmlns:ds="http://schemas.openxmlformats.org/officeDocument/2006/customXml" ds:itemID="{BAFB0489-48C2-4AAA-9FBB-E1FC3D7B1CC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ed8881d-4062-46d6-b0ca-1cc939420954}" enabled="1" method="Privileged" siteId="{deff24bb-2089-4400-8c8e-f71e680378b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BS_Conso 4-6 </vt:lpstr>
      <vt:lpstr>PL_3M 7-8</vt:lpstr>
      <vt:lpstr>PL_9M 9-10</vt:lpstr>
      <vt:lpstr>SOCE_Conso 11</vt:lpstr>
      <vt:lpstr>SOCE_Separate 12</vt:lpstr>
      <vt:lpstr>CF 13-15</vt:lpstr>
      <vt:lpstr>'BS_Conso 4-6 '!Print_Area</vt:lpstr>
      <vt:lpstr>'CF 13-15'!Print_Area</vt:lpstr>
      <vt:lpstr>'PL_3M 7-8'!Print_Area</vt:lpstr>
      <vt:lpstr>'PL_9M 9-10'!Print_Area</vt:lpstr>
      <vt:lpstr>'SOCE_Conso 11'!Print_Area</vt:lpstr>
      <vt:lpstr>'SOCE_Separate 12'!Print_Area</vt:lpstr>
    </vt:vector>
  </TitlesOfParts>
  <Manager/>
  <Company>Deloitte Touche Tohmatsu Services,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Pyenpensuk</dc:creator>
  <cp:keywords/>
  <dc:description/>
  <cp:lastModifiedBy>Papatsamon Chuntavee</cp:lastModifiedBy>
  <cp:revision/>
  <cp:lastPrinted>2025-11-10T07:45:50Z</cp:lastPrinted>
  <dcterms:created xsi:type="dcterms:W3CDTF">2009-05-01T04:26:10Z</dcterms:created>
  <dcterms:modified xsi:type="dcterms:W3CDTF">2025-11-13T09:14:46Z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ed8881d-4062-46d6-b0ca-1cc939420954_Enabled">
    <vt:lpwstr>true</vt:lpwstr>
  </property>
  <property fmtid="{D5CDD505-2E9C-101B-9397-08002B2CF9AE}" pid="3" name="MSIP_Label_4ed8881d-4062-46d6-b0ca-1cc939420954_SetDate">
    <vt:lpwstr>2022-03-05T09:11:21Z</vt:lpwstr>
  </property>
  <property fmtid="{D5CDD505-2E9C-101B-9397-08002B2CF9AE}" pid="4" name="MSIP_Label_4ed8881d-4062-46d6-b0ca-1cc939420954_Method">
    <vt:lpwstr>Privileged</vt:lpwstr>
  </property>
  <property fmtid="{D5CDD505-2E9C-101B-9397-08002B2CF9AE}" pid="5" name="MSIP_Label_4ed8881d-4062-46d6-b0ca-1cc939420954_Name">
    <vt:lpwstr>Public</vt:lpwstr>
  </property>
  <property fmtid="{D5CDD505-2E9C-101B-9397-08002B2CF9AE}" pid="6" name="MSIP_Label_4ed8881d-4062-46d6-b0ca-1cc939420954_SiteId">
    <vt:lpwstr>deff24bb-2089-4400-8c8e-f71e680378b2</vt:lpwstr>
  </property>
  <property fmtid="{D5CDD505-2E9C-101B-9397-08002B2CF9AE}" pid="7" name="MSIP_Label_4ed8881d-4062-46d6-b0ca-1cc939420954_ActionId">
    <vt:lpwstr>4fffbd6a-eb41-48e2-ab68-c4bb6e2f7743</vt:lpwstr>
  </property>
  <property fmtid="{D5CDD505-2E9C-101B-9397-08002B2CF9AE}" pid="8" name="MSIP_Label_4ed8881d-4062-46d6-b0ca-1cc939420954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0x010100FC3C573FF70E394A86433F5E112C33AA</vt:lpwstr>
  </property>
</Properties>
</file>