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patsamon.c\Desktop\New folder (5)\"/>
    </mc:Choice>
  </mc:AlternateContent>
  <bookViews>
    <workbookView xWindow="-108" yWindow="-108" windowWidth="19416" windowHeight="11616" tabRatio="817"/>
  </bookViews>
  <sheets>
    <sheet name="BS_Conso" sheetId="21" r:id="rId1"/>
    <sheet name="PL_3M" sheetId="7" r:id="rId2"/>
    <sheet name="PL_6M" sheetId="24" r:id="rId3"/>
    <sheet name="SOCE_Conso" sheetId="14" r:id="rId4"/>
    <sheet name="SOCE_Separate" sheetId="15" r:id="rId5"/>
    <sheet name="CF" sheetId="22" r:id="rId6"/>
  </sheets>
  <definedNames>
    <definedName name="AS2DocOpenMode" hidden="1">"AS2DocumentEdit"</definedName>
    <definedName name="_xlnm.Print_Area" localSheetId="0">BS_Conso!$A$1:$J$79</definedName>
    <definedName name="_xlnm.Print_Area" localSheetId="5">CF!$A$1:$I$84</definedName>
    <definedName name="_xlnm.Print_Area" localSheetId="1">PL_3M!$A$1:$J$57</definedName>
    <definedName name="_xlnm.Print_Area" localSheetId="2">PL_6M!$A$1:$J$57</definedName>
    <definedName name="_xlnm.Print_Area" localSheetId="3">SOCE_Conso!$A$1:$V$34</definedName>
    <definedName name="_xlnm.Print_Area" localSheetId="4">SOCE_Separate!$A$1:$P$31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31" i="14" l="1"/>
  <c r="C20" i="22" l="1"/>
  <c r="I63" i="22"/>
  <c r="C63" i="22"/>
  <c r="E63" i="22"/>
  <c r="G63" i="22"/>
  <c r="I74" i="22"/>
  <c r="E74" i="22"/>
  <c r="G74" i="22"/>
  <c r="C74" i="22"/>
  <c r="I33" i="22" l="1"/>
  <c r="E33" i="22"/>
  <c r="P29" i="15"/>
  <c r="N26" i="15"/>
  <c r="L26" i="15"/>
  <c r="J26" i="15"/>
  <c r="H26" i="15"/>
  <c r="F26" i="15"/>
  <c r="D26" i="15"/>
  <c r="P25" i="15"/>
  <c r="N15" i="15"/>
  <c r="L15" i="15"/>
  <c r="J15" i="15"/>
  <c r="H15" i="15"/>
  <c r="F15" i="15"/>
  <c r="D15" i="15"/>
  <c r="P14" i="15"/>
  <c r="P26" i="15" l="1"/>
  <c r="P15" i="15"/>
  <c r="T28" i="14" l="1"/>
  <c r="R28" i="14"/>
  <c r="P28" i="14"/>
  <c r="N28" i="14"/>
  <c r="L28" i="14"/>
  <c r="J28" i="14"/>
  <c r="H28" i="14"/>
  <c r="F28" i="14"/>
  <c r="D28" i="14"/>
  <c r="V27" i="14"/>
  <c r="V25" i="14"/>
  <c r="V20" i="14"/>
  <c r="V19" i="14"/>
  <c r="V18" i="14"/>
  <c r="V16" i="14"/>
  <c r="V15" i="14"/>
  <c r="V13" i="14"/>
  <c r="R21" i="14"/>
  <c r="P21" i="14"/>
  <c r="N21" i="14"/>
  <c r="T21" i="14"/>
  <c r="L21" i="14"/>
  <c r="L22" i="14" s="1"/>
  <c r="H21" i="14"/>
  <c r="F21" i="14"/>
  <c r="D21" i="14"/>
  <c r="D22" i="14" s="1"/>
  <c r="J21" i="14"/>
  <c r="R16" i="14"/>
  <c r="P16" i="14"/>
  <c r="N16" i="14"/>
  <c r="T16" i="14"/>
  <c r="L16" i="14"/>
  <c r="J16" i="14"/>
  <c r="H16" i="14"/>
  <c r="F16" i="14"/>
  <c r="D16" i="14"/>
  <c r="R22" i="14" l="1"/>
  <c r="V28" i="14"/>
  <c r="F22" i="14"/>
  <c r="V21" i="14"/>
  <c r="H22" i="14"/>
  <c r="T22" i="14"/>
  <c r="N22" i="14"/>
  <c r="P22" i="14"/>
  <c r="J21" i="24" l="1"/>
  <c r="H21" i="24"/>
  <c r="D21" i="24"/>
  <c r="F21" i="24"/>
  <c r="J21" i="7" l="1"/>
  <c r="H21" i="7"/>
  <c r="D21" i="7"/>
  <c r="F21" i="7"/>
  <c r="F14" i="24" l="1"/>
  <c r="J76" i="21" l="1"/>
  <c r="F76" i="21"/>
  <c r="F17" i="21"/>
  <c r="H49" i="7" l="1"/>
  <c r="F49" i="7"/>
  <c r="D49" i="7"/>
  <c r="I28" i="22"/>
  <c r="I37" i="22" s="1"/>
  <c r="E28" i="22"/>
  <c r="E37" i="22" s="1"/>
  <c r="E42" i="22" s="1"/>
  <c r="N19" i="15"/>
  <c r="N20" i="15" s="1"/>
  <c r="L19" i="15"/>
  <c r="L20" i="15" s="1"/>
  <c r="J19" i="15"/>
  <c r="J20" i="15" s="1"/>
  <c r="H19" i="15"/>
  <c r="H20" i="15" s="1"/>
  <c r="F19" i="15"/>
  <c r="F20" i="15" s="1"/>
  <c r="D19" i="15"/>
  <c r="P18" i="15"/>
  <c r="P17" i="15"/>
  <c r="E79" i="22" l="1"/>
  <c r="E81" i="22" s="1"/>
  <c r="P19" i="15"/>
  <c r="D20" i="15"/>
  <c r="P20" i="15" s="1"/>
  <c r="P32" i="14"/>
  <c r="P33" i="14" s="1"/>
  <c r="R32" i="14"/>
  <c r="R33" i="14" s="1"/>
  <c r="U21" i="14" l="1"/>
  <c r="J22" i="14"/>
  <c r="V22" i="14" s="1"/>
  <c r="J49" i="24"/>
  <c r="H49" i="24"/>
  <c r="F49" i="24"/>
  <c r="D49" i="24"/>
  <c r="J45" i="24"/>
  <c r="H45" i="24"/>
  <c r="F45" i="24"/>
  <c r="D45" i="24"/>
  <c r="G21" i="24"/>
  <c r="F23" i="24"/>
  <c r="F28" i="24" s="1"/>
  <c r="J14" i="24"/>
  <c r="H14" i="24"/>
  <c r="G14" i="24"/>
  <c r="D14" i="24"/>
  <c r="J45" i="7"/>
  <c r="D45" i="7"/>
  <c r="D50" i="7" s="1"/>
  <c r="H14" i="7"/>
  <c r="H23" i="7" s="1"/>
  <c r="H28" i="7" s="1"/>
  <c r="H30" i="7" s="1"/>
  <c r="D14" i="7"/>
  <c r="D23" i="7" s="1"/>
  <c r="J49" i="7"/>
  <c r="H45" i="7"/>
  <c r="H50" i="7" s="1"/>
  <c r="H17" i="21"/>
  <c r="D17" i="21"/>
  <c r="H50" i="24" l="1"/>
  <c r="H52" i="7"/>
  <c r="D28" i="7"/>
  <c r="D30" i="7" s="1"/>
  <c r="D50" i="24"/>
  <c r="D23" i="24"/>
  <c r="D28" i="24" s="1"/>
  <c r="F50" i="24"/>
  <c r="H23" i="24"/>
  <c r="J23" i="24"/>
  <c r="J50" i="7"/>
  <c r="J50" i="24"/>
  <c r="F30" i="24"/>
  <c r="J28" i="24" l="1"/>
  <c r="H28" i="24"/>
  <c r="H30" i="24" s="1"/>
  <c r="D52" i="7"/>
  <c r="F52" i="24"/>
  <c r="J30" i="24" l="1"/>
  <c r="J52" i="24" s="1"/>
  <c r="H52" i="24"/>
  <c r="G10" i="22"/>
  <c r="G28" i="22" s="1"/>
  <c r="D30" i="24"/>
  <c r="D59" i="21"/>
  <c r="D52" i="24" l="1"/>
  <c r="C10" i="22"/>
  <c r="C28" i="22" s="1"/>
  <c r="C37" i="22" s="1"/>
  <c r="C42" i="22" s="1"/>
  <c r="G37" i="22"/>
  <c r="G42" i="22" s="1"/>
  <c r="G79" i="22" s="1"/>
  <c r="G81" i="22" s="1"/>
  <c r="V30" i="14"/>
  <c r="J52" i="21"/>
  <c r="F52" i="21"/>
  <c r="D52" i="21"/>
  <c r="H52" i="21"/>
  <c r="J17" i="21" l="1"/>
  <c r="F45" i="7" l="1"/>
  <c r="F50" i="7" s="1"/>
  <c r="N23" i="15" l="1"/>
  <c r="P23" i="15" s="1"/>
  <c r="J59" i="21" l="1"/>
  <c r="H59" i="21"/>
  <c r="N32" i="14" l="1"/>
  <c r="N33" i="14" s="1"/>
  <c r="T32" i="14"/>
  <c r="T33" i="14" s="1"/>
  <c r="L32" i="14"/>
  <c r="L33" i="14" s="1"/>
  <c r="H32" i="14"/>
  <c r="H33" i="14" s="1"/>
  <c r="F32" i="14"/>
  <c r="F33" i="14" s="1"/>
  <c r="D32" i="14"/>
  <c r="D33" i="14" s="1"/>
  <c r="J14" i="7" l="1"/>
  <c r="F14" i="7"/>
  <c r="J23" i="7" l="1"/>
  <c r="J28" i="7" s="1"/>
  <c r="J30" i="7" s="1"/>
  <c r="J52" i="7" s="1"/>
  <c r="F23" i="7"/>
  <c r="F28" i="7" s="1"/>
  <c r="F30" i="7" l="1"/>
  <c r="F52" i="7" s="1"/>
  <c r="I42" i="22"/>
  <c r="I79" i="22" s="1"/>
  <c r="C79" i="22" l="1"/>
  <c r="C81" i="22" s="1"/>
  <c r="I81" i="22"/>
  <c r="F59" i="21"/>
  <c r="J28" i="21"/>
  <c r="F28" i="21"/>
  <c r="J32" i="14" l="1"/>
  <c r="J33" i="14" s="1"/>
  <c r="J61" i="21"/>
  <c r="J78" i="21" s="1"/>
  <c r="F61" i="21"/>
  <c r="F78" i="21" s="1"/>
  <c r="F30" i="21"/>
  <c r="J30" i="21"/>
  <c r="V33" i="14" l="1"/>
  <c r="V32" i="14"/>
  <c r="H28" i="21"/>
  <c r="D28" i="21"/>
  <c r="D30" i="21" s="1"/>
  <c r="H61" i="21" l="1"/>
  <c r="H76" i="21"/>
  <c r="D61" i="21"/>
  <c r="H30" i="21"/>
  <c r="D76" i="21"/>
  <c r="H78" i="21" l="1"/>
  <c r="D78" i="21"/>
  <c r="H30" i="15" l="1"/>
  <c r="H31" i="15" s="1"/>
  <c r="N30" i="15"/>
  <c r="N31" i="15" s="1"/>
  <c r="L30" i="15"/>
  <c r="L31" i="15" s="1"/>
  <c r="F30" i="15"/>
  <c r="F31" i="15" s="1"/>
  <c r="D30" i="15"/>
  <c r="D31" i="15" s="1"/>
  <c r="G14" i="7" l="1"/>
  <c r="G21" i="7"/>
  <c r="P28" i="15" l="1"/>
  <c r="J30" i="15"/>
  <c r="J31" i="15" l="1"/>
  <c r="P31" i="15" s="1"/>
  <c r="P30" i="15"/>
</calcChain>
</file>

<file path=xl/sharedStrings.xml><?xml version="1.0" encoding="utf-8"?>
<sst xmlns="http://schemas.openxmlformats.org/spreadsheetml/2006/main" count="368" uniqueCount="196">
  <si>
    <t>บริษัท เอฟเอ็นเอส โฮลดิ้งส์ จำกัด (มหาชน) และบริษัทย่อย</t>
  </si>
  <si>
    <t xml:space="preserve">งบแสดงฐานะการเงิน  </t>
  </si>
  <si>
    <t>งบการเงินรวม</t>
  </si>
  <si>
    <t>งบการเงินเฉพาะกิจการ</t>
  </si>
  <si>
    <t>30 มิถุนายน</t>
  </si>
  <si>
    <t>31 ธันวาคม</t>
  </si>
  <si>
    <t>สินทรัพย์</t>
  </si>
  <si>
    <t>หมายเหตุ</t>
  </si>
  <si>
    <t>(ไม่ได้ตรวจสอบ)</t>
  </si>
  <si>
    <t>(พันบาท)</t>
  </si>
  <si>
    <t>สินทรัพย์หมุนเวียน</t>
  </si>
  <si>
    <t xml:space="preserve">เงินสดและรายการเทียบเท่าเงินสด </t>
  </si>
  <si>
    <t xml:space="preserve">รายได้ค่าบริการค้างรับจากกิจการที่เกี่ยวข้องกัน </t>
  </si>
  <si>
    <t>ลูกหนี้หมุนเวียนอื่น</t>
  </si>
  <si>
    <t xml:space="preserve">เงินให้กู้ยืมระยะสั้นและเงินทดรองจ่ายแก่กิจการที่เกี่ยวข้องกัน </t>
  </si>
  <si>
    <t>เงินให้กู้ยืมแก่กิจการอื่น</t>
  </si>
  <si>
    <t>สินทรัพย์ทางการเงินหมุนเวียนอื่น</t>
  </si>
  <si>
    <t xml:space="preserve">สินทรัพย์หมุนเวียนอื่น </t>
  </si>
  <si>
    <t>รวมสินทรัพย์หมุนเวียน</t>
  </si>
  <si>
    <t>สินทรัพย์ไม่หมุนเวียน</t>
  </si>
  <si>
    <t>สินทรัพย์ทางการเงินไม่หมุนเวียนอื่น</t>
  </si>
  <si>
    <t>เงินลงทุนในบริษัทย่อย</t>
  </si>
  <si>
    <t>เงินลงทุนในบริษัทร่วมและการร่วมค้า</t>
  </si>
  <si>
    <t>อาคารและอุปกรณ์</t>
  </si>
  <si>
    <t>สินทรัพย์สิทธิการใช้</t>
  </si>
  <si>
    <t>ค่าความนิยม</t>
  </si>
  <si>
    <t>สินทรัพย์ไม่มีตัวตนอื่นนอกจากค่าความนิยม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</si>
  <si>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</si>
  <si>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</si>
  <si>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</si>
  <si>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 </t>
  </si>
  <si>
    <t>หนี้สินและส่วนของผู้ถือหุ้น</t>
  </si>
  <si>
    <t>หนี้สินหมุนเวียน</t>
  </si>
  <si>
    <t>ส่วนของเงินกู้ยืมระยะยาวจากสถาบันการเงินที่ถึงกำหนดชำระภายในหนึ่งปี</t>
  </si>
  <si>
    <t>ส่วนของหุ้นกู้ระยะยาวที่ถึงกำหนดชำระภายในหนึ่งปี</t>
  </si>
  <si>
    <t>ส่วนของหนี้สินตามสัญญาเช่าที่ถึงกำหนดชำระภายในหนึ่งปี</t>
  </si>
  <si>
    <t>เงินกู้ยืมระยะสั้นและเงินทดรองจ่ายจากบุคคลหรือกิจการที่เกี่ยวข้องกัน</t>
  </si>
  <si>
    <t>เงินกู้ยืมระยะสั้นจากกิจการอื่น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</si>
  <si>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</si>
  <si>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</si>
  <si>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</si>
  <si>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</si>
  <si>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หุ้นกู้ระยะยาว</t>
  </si>
  <si>
    <t>หนี้สินตามสัญญาเช่า</t>
  </si>
  <si>
    <t>ประมาณการหนี้สินไม่หมุนเวียนสำหรับผลประโยชน์พนักงาน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</si>
  <si>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</si>
  <si>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</si>
  <si>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</si>
  <si>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</si>
  <si>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ทุนจดทะเบียน</t>
  </si>
  <si>
    <t>(หุ้นสามัญจำนวน 691,710,880 หุ้น มูลค่า 5 บาทต่อหุ้น)</t>
  </si>
  <si>
    <t>(หุ้นสามัญจำนวน 345,855,440 หุ้น มูลค่า 5 บาทต่อหุ้น)</t>
  </si>
  <si>
    <t>ทุนที่ออกและชำระแล้ว</t>
  </si>
  <si>
    <t>ส่วนเกินมูลค่าหุ้นสามัญ</t>
  </si>
  <si>
    <t xml:space="preserve">กำไรสะสม </t>
  </si>
  <si>
    <t xml:space="preserve">จัดสรรแล้ว </t>
  </si>
  <si>
    <t>ทุนสำรองตามกฎหมาย</t>
  </si>
  <si>
    <t>ยังไม่ได้จัดสรร</t>
  </si>
  <si>
    <t>องค์ประกอบอื่นของส่วนของผู้ถือหุ้น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</si>
  <si>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</si>
  <si>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</si>
  <si>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 (ไม่ได้ตรวจสอบ)</t>
  </si>
  <si>
    <t>สำหรับงวดสามเดือนสิ้นสุด</t>
  </si>
  <si>
    <t>วันที่ 30 มิถุนายน</t>
  </si>
  <si>
    <t>รายได้</t>
  </si>
  <si>
    <t>รายได้จากธุรกิจการลงทุน ที่ปรึกษาและการจัดการ</t>
  </si>
  <si>
    <t>กำไรสุทธิจากเงินลงทุนที่วัดมูลค่าด้วยมูลค่ายุติธรรมผ่านกำไรหรือขาดทุน</t>
  </si>
  <si>
    <t>กำไรจากการจำหน่ายเงินลงทุนในบริษัทย่อย</t>
  </si>
  <si>
    <t xml:space="preserve">รายได้อื่น </t>
  </si>
  <si>
    <t>รวมรายได้</t>
  </si>
  <si>
    <t>ค่าใช้จ่าย</t>
  </si>
  <si>
    <t>ค่าใช้จ่ายในการประกอบธุรกิจการลงทุน ที่ปรึกษาและการจัดการ</t>
  </si>
  <si>
    <t>ค่าใช้จ่ายในการบริการและบริหาร</t>
  </si>
  <si>
    <t>ขาดทุนสุทธิจากเงินลงทุนที่วัดมูลค่าด้วยมูลค่ายุติธรรมผ่านกำไรหรือขาดทุน</t>
  </si>
  <si>
    <t>ขาดทุนจากอัตราแลกเปลี่ยน</t>
  </si>
  <si>
    <t>รวมค่าใช้จ่าย</t>
  </si>
  <si>
    <t>กำไร (ขาดทุน) จากกิจกรรมดำเนินงาน</t>
  </si>
  <si>
    <t>ต้นทุนทางการเงิน</t>
  </si>
  <si>
    <t>ขาดทุนจากการด้อยค่าของเงินลงทุน</t>
  </si>
  <si>
    <t>ส่วนแบ่งกำไร (ขาดทุน) ของบริษัทร่วมและการร่วมค้าที่ใช้วิธีส่วนได้เสีย</t>
  </si>
  <si>
    <t>กำไรจากการจำหน่ายอาคารและอุปกรณ์</t>
  </si>
  <si>
    <t>กำไรสำหรับงวดจากการดำเนินงานต่อเนื่อง</t>
  </si>
  <si>
    <t>ขาดทุนสำหรับงวดจากการดำเนินงานที่ยกเลิก - สุทธิจากภาษีเงินได้</t>
  </si>
  <si>
    <t>กำไรสำหรับงวด</t>
  </si>
  <si>
    <t>กำไรขาดทุนเบ็ดเสร็จอื่น</t>
  </si>
  <si>
    <t>รายการที่อาจถูกจัดประเภทใหม่ไว้ในกำไรหรือขาดทุนในภายหลัง</t>
  </si>
  <si>
    <t>กำไร (ขาดทุน) จากการวัดมูลค่าสินทรัพย์ทางการเงิน</t>
  </si>
  <si>
    <t>ผลต่างของอัตราแลกเปลี่ยนจากการแปลงค่างบการเงิน</t>
  </si>
  <si>
    <t>รวมรายการที่อาจถูกจัดประเภทใหม่ไว้ในกำไรหรือขาดทุนในภายหลัง</t>
  </si>
  <si>
    <t>รายการที่จะไม่ถูกจัดประเภทใหม่ไว้ในกำไรหรือขาดทุนในภายหลัง</t>
  </si>
  <si>
    <t>ส่วนแบ่งกำไรขาดทุนเบ็ดเสร็จอื่นของบริษัทร่วมและการร่วมค้าที่ใช้วิธีส่วนได้เสีย</t>
  </si>
  <si>
    <t>รวมรายการที่จะไม่ถูกจัดประเภทใหม่ไว้ในกำไรหรือขาดทุนในภายหลัง</t>
  </si>
  <si>
    <t>กำไรขาดทุนเบ็ดเสร็จอื่นสำหรับงวด - สุทธิจากภาษี</t>
  </si>
  <si>
    <t>กำไรขาดทุนเบ็ดเสร็จอื่นสำหรับงวดจากการดำเนินงานที่ยกเลิก - สุทธิจากภาษี</t>
  </si>
  <si>
    <t>กำไรขาดทุนเบ็ดเสร็จรวมสำหรับงวด</t>
  </si>
  <si>
    <r>
      <t xml:space="preserve">กำไร (ขาดทุน) ต่อหุ้นขั้นพื้นฐาน </t>
    </r>
    <r>
      <rPr>
        <b/>
        <i/>
        <sz val="15"/>
        <color theme="1"/>
        <rFont val="Angsana New"/>
        <family val="1"/>
      </rPr>
      <t>(บาท)</t>
    </r>
  </si>
  <si>
    <t>การดำเนินงานต่อเนื่อง</t>
  </si>
  <si>
    <t>การดำเนินงานที่ยกเลิก</t>
  </si>
  <si>
    <t>สำหรับงวดหกเดือนสิ้นสุด</t>
  </si>
  <si>
    <t>งบแสดงการเปลี่ยนแปลงส่วนของผู้ถือหุ้น (ไม่ได้ตรวจสอบ)</t>
  </si>
  <si>
    <t>กำไรสะสม</t>
  </si>
  <si>
    <t>ส่วนแบ่ง (ขาดทุน)</t>
  </si>
  <si>
    <t>(ขาดทุน) กำไร</t>
  </si>
  <si>
    <t>กำไร</t>
  </si>
  <si>
    <t>ผลต่างของ</t>
  </si>
  <si>
    <t>กำไรเบ็ดเสร็จอื่น</t>
  </si>
  <si>
    <t>(ขาดทุน) กำไรจาก</t>
  </si>
  <si>
    <t>ส่วนเกิน</t>
  </si>
  <si>
    <t>จากการวัดมูลค่า</t>
  </si>
  <si>
    <t>จากการลดสัดส่วน</t>
  </si>
  <si>
    <t>อัตราแลกเปลี่ยน</t>
  </si>
  <si>
    <t>ของบริษัทร่วม</t>
  </si>
  <si>
    <t>การประมาณการ</t>
  </si>
  <si>
    <t>ทุนที่ออกและ</t>
  </si>
  <si>
    <t>มูลค่า</t>
  </si>
  <si>
    <t>ทุนสำรอง</t>
  </si>
  <si>
    <t>การลงทุน</t>
  </si>
  <si>
    <t>จากการแปลงค่า</t>
  </si>
  <si>
    <t>และการร่วมค้า</t>
  </si>
  <si>
    <t>ตามหลักคณิตศาสตร์</t>
  </si>
  <si>
    <t>รวม</t>
  </si>
  <si>
    <t>ชำระแล้ว</t>
  </si>
  <si>
    <t>หุ้นสามัญ</t>
  </si>
  <si>
    <t>ตามกฎหมาย</t>
  </si>
  <si>
    <t>ทางการเงิน</t>
  </si>
  <si>
    <t>ในบริษัทร่วม</t>
  </si>
  <si>
    <t>งบการเงิน</t>
  </si>
  <si>
    <t>ที่ใช้วิธีส่วนได้เสีย</t>
  </si>
  <si>
    <t>ประกันภัย</t>
  </si>
  <si>
    <t>สำหรับงวดหกเดือนสิ้นสุดวันที่ 30 มิถุนายน 2565</t>
  </si>
  <si>
    <t>ยอดคงเหลือ ณ วันที่ 1 มกราคม 2565</t>
  </si>
  <si>
    <t>รายการกับผู้ถือหุ้นที่บันทึกโดยตรงเข้าส่วนของผู้ถือหุ้น</t>
  </si>
  <si>
    <t xml:space="preserve">    เงินปันผลให้ผู้ถือหุ้นของบริษัท</t>
  </si>
  <si>
    <t>รวมรายการกับผู้ถือหุ้นที่บันทึกโดยตรงเข้าส่วนของผู้ถือหุ้น</t>
  </si>
  <si>
    <t>กำไรขาดทุนเบ็ดเสร็จสำหรับงวด</t>
  </si>
  <si>
    <t xml:space="preserve">    กำไรสำหรับงวด</t>
  </si>
  <si>
    <t xml:space="preserve">    กำไรขาดทุนเบ็ดเสร็จอื่น</t>
  </si>
  <si>
    <t xml:space="preserve">    ผลกระทบจากการดำเนินงานที่ยกเลิก</t>
  </si>
  <si>
    <t>ยอดคงเหลือ ณ วันที่ 30 มิถุนายน 2565</t>
  </si>
  <si>
    <t>สำหรับงวดหกเดือนสิ้นสุดวันที่ 30 มิถุนายน 2566</t>
  </si>
  <si>
    <t>ยอดคงเหลือ ณ วันที่ 1 มกราคม 2566</t>
  </si>
  <si>
    <t>ยอดคงเหลือ ณ วันที่ 30 มิถุนายน 2566</t>
  </si>
  <si>
    <t xml:space="preserve">องค์ประกอบอื่นของส่วนของผู้ถือหุ้น
</t>
  </si>
  <si>
    <t xml:space="preserve">กำไร (ขาดทุน) </t>
  </si>
  <si>
    <t>ขาดทุนจาก</t>
  </si>
  <si>
    <t>งบกระแสเงินสด (ไม่ได้ตรวจสอบ)</t>
  </si>
  <si>
    <t>กระแสเงินสดจากกิจกรรมดำเนินงาน</t>
  </si>
  <si>
    <t>ปรับรายการที่กระทบกำไร (ขาดทุน) เป็นเงินสดรับ (จ่าย)</t>
  </si>
  <si>
    <t>ค่าใช้จ่ายภาษีเงินได้จากการดำเนินงานที่ยกเลิก</t>
  </si>
  <si>
    <r>
      <t>ค่าเสื่อมราคา</t>
    </r>
    <r>
      <rPr>
        <sz val="15"/>
        <rFont val="AngsanaUPC"/>
        <family val="1"/>
      </rPr>
      <t>และค่าตัดจำหน่าย</t>
    </r>
  </si>
  <si>
    <t>ส่วนลดมูลค่าเงินลงทุนในตราสารหนี้ตัดจำหน่าย</t>
  </si>
  <si>
    <t>ส่วนแบ่ง (กำไร) ขาดทุนของบริษัทร่วมและการร่วมค้าที่ใช้วิธีส่วนได้เสีย</t>
  </si>
  <si>
    <t>ขาดทุนจากการตัดจำหน่ายอาคารและอุปกรณ์</t>
  </si>
  <si>
    <t>กำไรจากการตัดจำหน่ายสินทรัพย์สิทธิการใช้</t>
  </si>
  <si>
    <t>ขาดทุนจากการตัดจำหน่ายสินทรัพย์ไม่มีตัวตน</t>
  </si>
  <si>
    <t>ขาดทุน (กำไร) จากการจำหน่ายการดำเนินงานที่ยกเลิก - สุทธิจากภาษีเงินได้</t>
  </si>
  <si>
    <t>รายได้เงินปันผลรับ</t>
  </si>
  <si>
    <t>รายได้ดอกเบี้ย</t>
  </si>
  <si>
    <t>การเปลี่ยนแปลงในสินทรัพย์และหนี้สินดำเนินงาน</t>
  </si>
  <si>
    <t>สินทรัพย์ทางการเงิน</t>
  </si>
  <si>
    <t>สินทรัพย์หมุนเวียนอื่น</t>
  </si>
  <si>
    <t>ดอกเบี้ยรับ</t>
  </si>
  <si>
    <t>ดอกเบี้ยจ่าย</t>
  </si>
  <si>
    <t>ภาษีเงินได้รับคืน</t>
  </si>
  <si>
    <t>ภาษีเงินได้จ่ายออก</t>
  </si>
  <si>
    <t xml:space="preserve">กระแสเงินสดจากกิจกรรมลงทุน </t>
  </si>
  <si>
    <t>เงินสดรับจากการจำหน่ายดิจิทัลโทเคน</t>
  </si>
  <si>
    <t>เงินสดจ่ายเพื่อซื้อเงินลงทุนในสินทรัพย์ทางการเงินไม่หมุนเวียนอื่น</t>
  </si>
  <si>
    <t>เงินสดรับจากการลดทุนจดทะเบียนของบริษัทย่อย</t>
  </si>
  <si>
    <t>เงินสดรับจากการคืนทุนของเงินลงทุน</t>
  </si>
  <si>
    <t>เงินสดจ่ายเพื่อซื้อเงินลงทุนในบริษัทร่วม</t>
  </si>
  <si>
    <t>เงินสดรับจากการจำหน่ายการดำเนินงานที่ยกเลิก - สุทธิจากเงินสดที่จ่ายไป</t>
  </si>
  <si>
    <t>เงินสดรับจากการจำหน่ายอาคารและอุปกรณ์</t>
  </si>
  <si>
    <t>เงินสดจ่ายเพื่อซื้ออุปกรณ์และสินทรัพย์ไม่มีตัวตน</t>
  </si>
  <si>
    <t>เงินปันผลรับ</t>
  </si>
  <si>
    <t>กระแสเงินสดสุทธิ (ใช้ไปใน) ได้มาจากกิจกรรมลงทุน</t>
  </si>
  <si>
    <t xml:space="preserve">กระแสเงินสดจากกิจกรรมจัดหาเงิน </t>
  </si>
  <si>
    <t>เงินสดจ่ายชำระเงินกู้ยืมระยะยาวจากสถาบันการเงิน</t>
  </si>
  <si>
    <t>เงินสดรับจากเงินกู้ยืมระยะยาวจากสถาบันการเงิน</t>
  </si>
  <si>
    <t>เงินสดจ่ายชำระเงินกู้ยืมระยะสั้นจากกิจการที่เกี่ยวข้องกัน</t>
  </si>
  <si>
    <t>เงินสดจ่ายสำหรับหุ้นกู้ระยะยาว</t>
  </si>
  <si>
    <t>เงินสดจ่ายชำระหนี้สินตามสัญญาเช่า</t>
  </si>
  <si>
    <t>เงินปันผลจ่าย</t>
  </si>
  <si>
    <t>เงินสดและรายการเทียบเท่าเงินสดเพิ่มขึ้น (ลดลง) สุทธิ</t>
  </si>
  <si>
    <t>ก่อนผลกระทบของอัตราแลกเปลี่ยน</t>
  </si>
  <si>
    <t>เงินสดและรายการเทียบเท่าเงินสด ณ วันที่ 1 มกราคม</t>
  </si>
  <si>
    <t>เงินสดและรายการเทียบเท่าเงินสด ณ วันที่ 30 มิถุนายน</t>
  </si>
  <si>
    <t>รายการที่ไม่ใช่เงินสด</t>
  </si>
  <si>
    <t>เจ้าหนี้จากการซื้ออุปกรณ์และสินทรัพย์ไม่มีตัวตน</t>
  </si>
  <si>
    <t>ขาดทุน (กำไร) จากอัตราแลกเปลี่ยน</t>
  </si>
  <si>
    <t>ขาดทุน (กำไร) สุทธิจากเงินลงทุนที่วัดมูลค่าด้วยมูลค่ายุติธรรมผ่านกำไรหรือขาดทุน</t>
  </si>
  <si>
    <t>เงินสดรับจากเงินกู้ยืมระยะสั้นและเงินทดรองจ่ายจากกิจการที่เกี่ยวข้องกัน</t>
  </si>
  <si>
    <t xml:space="preserve">เงินให้กู้ยืมระยะสั้นและเงินทดรองจ่ายแก่บุคคลหรือกิจการที่เกี่ยวข้องกัน </t>
  </si>
  <si>
    <t xml:space="preserve">กระแสเงินสดสุทธิใช้ไปในกิจกรรมดำเนินงาน </t>
  </si>
  <si>
    <t>กระแสเงินสดสุทธิได้มาจาก (ใช้ไปใน) กิจกรรมจัดหาเงิน</t>
  </si>
  <si>
    <t>กระแสเงินสดสุทธิใช้ไปในการดำเนินงาน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</si>
</sst>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\-"/>
    <numFmt numFmtId="168" formatCode="_(* #,##0.000_);_(* \(#,##0.000\);_(* &quot;-&quot;???_);_(@_)"/>
    <numFmt numFmtId="169" formatCode="_(* #,##0_);_(* \(#,##0\);_(* &quot;-&quot;???_);_(@_)"/>
    <numFmt numFmtId="170" formatCode="_*#,###_-;\(#,###\)_-;_-* &quot;-&quot;??_-;_-@_-"/>
    <numFmt numFmtId="171" formatCode="#,##0;[Red]\(#,##0\)"/>
    <numFmt numFmtId="172" formatCode="#,##0;\(#,##0\)"/>
    <numFmt numFmtId="173" formatCode="_ * #,##0.00_ ;_ * \-#,##0.00_ ;_ * &quot;-&quot;??_ ;_ @_ "/>
    <numFmt numFmtId="174" formatCode="* \(#,##0\);* #,##0_);&quot;-&quot;??_);@"/>
    <numFmt numFmtId="175" formatCode="* #,##0_);* \(#,##0\);&quot;-&quot;??_);@"/>
    <numFmt numFmtId="176" formatCode="_(* #,##0.00_);_(* \(#,##0.00\);_(* &quot;-&quot;_);_(@_)"/>
    <numFmt numFmtId="177" formatCode="0.0000%"/>
    <numFmt numFmtId="178" formatCode="0.0%"/>
    <numFmt numFmtId="179" formatCode="_(* #,##0.0_);_(* \(#,##0.0\);_(* &quot;-&quot;?_);_(@_)"/>
  </numFmts>
  <fonts count="36">
    <font>
      <sz val="14"/>
      <name val="AngsanaUPC"/>
    </font>
    <font>
      <sz val="14"/>
      <name val="Angsana New"/>
      <family val="1"/>
    </font>
    <font>
      <b/>
      <sz val="14"/>
      <name val="Angsana New"/>
      <family val="1"/>
    </font>
    <font>
      <sz val="14"/>
      <name val="AngsanaUPC"/>
      <family val="1"/>
    </font>
    <font>
      <sz val="10"/>
      <name val="Arial"/>
      <family val="2"/>
    </font>
    <font>
      <sz val="8"/>
      <name val="AngsanaUPC"/>
      <family val="1"/>
    </font>
    <font>
      <sz val="10"/>
      <name val="ApFont"/>
    </font>
    <font>
      <sz val="14"/>
      <name val="Angsana New"/>
      <family val="1"/>
      <charset val="222"/>
    </font>
    <font>
      <sz val="10"/>
      <name val="Times New Roman"/>
      <family val="1"/>
    </font>
    <font>
      <sz val="7"/>
      <name val="Small Fonts"/>
      <family val="2"/>
    </font>
    <font>
      <b/>
      <sz val="17"/>
      <name val="Angsana New"/>
      <family val="1"/>
    </font>
    <font>
      <i/>
      <sz val="14"/>
      <name val="Angsana New"/>
      <family val="1"/>
    </font>
    <font>
      <b/>
      <sz val="16"/>
      <name val="Angsana New"/>
      <family val="1"/>
    </font>
    <font>
      <sz val="16"/>
      <name val="Angsana New"/>
      <family val="1"/>
    </font>
    <font>
      <b/>
      <sz val="15"/>
      <name val="Angsana New"/>
      <family val="1"/>
    </font>
    <font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b/>
      <i/>
      <sz val="14"/>
      <name val="Angsana New"/>
      <family val="1"/>
    </font>
    <font>
      <b/>
      <u/>
      <sz val="15"/>
      <name val="Angsana New"/>
      <family val="1"/>
    </font>
    <font>
      <u/>
      <sz val="15"/>
      <name val="Angsana New"/>
      <family val="1"/>
    </font>
    <font>
      <sz val="16"/>
      <name val="Arial"/>
      <family val="2"/>
    </font>
    <font>
      <sz val="15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4"/>
      <color theme="1"/>
      <name val="Angsana New"/>
      <family val="1"/>
    </font>
    <font>
      <sz val="15"/>
      <color theme="1"/>
      <name val="Angsana New"/>
      <family val="1"/>
    </font>
    <font>
      <sz val="16"/>
      <color theme="1"/>
      <name val="Angsana New"/>
      <family val="1"/>
    </font>
    <font>
      <b/>
      <sz val="15"/>
      <color theme="1"/>
      <name val="Angsana New"/>
      <family val="1"/>
    </font>
    <font>
      <sz val="15"/>
      <color theme="0"/>
      <name val="Angsana New"/>
      <family val="1"/>
    </font>
    <font>
      <i/>
      <sz val="15"/>
      <color theme="1"/>
      <name val="Angsana New"/>
      <family val="1"/>
    </font>
    <font>
      <b/>
      <i/>
      <sz val="15"/>
      <color theme="1"/>
      <name val="Angsana New"/>
      <family val="1"/>
    </font>
    <font>
      <i/>
      <sz val="14"/>
      <color theme="1"/>
      <name val="Angsana New"/>
      <family val="1"/>
    </font>
    <font>
      <b/>
      <sz val="16"/>
      <color theme="1"/>
      <name val="Angsana New"/>
      <family val="1"/>
    </font>
    <font>
      <sz val="14"/>
      <name val="AngsanaUPC"/>
      <family val="1"/>
    </font>
    <font>
      <sz val="15"/>
      <name val="AngsanaUPC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41">
    <xf numFmtId="0" fontId="0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" fontId="6" fillId="0" borderId="0" applyFont="0" applyFill="0" applyBorder="0" applyAlignment="0" applyProtection="0"/>
    <xf numFmtId="165" fontId="4" fillId="0" borderId="0" applyFont="0" applyFill="0" applyBorder="0" applyAlignment="0" applyProtection="0"/>
    <xf numFmtId="173" fontId="8" fillId="0" borderId="0" applyFont="0" applyFill="0" applyBorder="0" applyAlignment="0" applyProtection="0"/>
    <xf numFmtId="4" fontId="6" fillId="0" borderId="0" applyFont="0" applyFill="0" applyBorder="0" applyAlignment="0" applyProtection="0"/>
    <xf numFmtId="174" fontId="8" fillId="0" borderId="0" applyFill="0" applyBorder="0" applyProtection="0"/>
    <xf numFmtId="174" fontId="8" fillId="0" borderId="1" applyFill="0" applyProtection="0"/>
    <xf numFmtId="174" fontId="8" fillId="0" borderId="2" applyFill="0" applyProtection="0"/>
    <xf numFmtId="175" fontId="8" fillId="0" borderId="0" applyFill="0" applyBorder="0" applyProtection="0"/>
    <xf numFmtId="175" fontId="8" fillId="0" borderId="1" applyFill="0" applyProtection="0"/>
    <xf numFmtId="175" fontId="8" fillId="0" borderId="2" applyFill="0" applyProtection="0"/>
    <xf numFmtId="37" fontId="9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23" fillId="0" borderId="0"/>
    <xf numFmtId="0" fontId="4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4" fillId="0" borderId="0"/>
    <xf numFmtId="9" fontId="34" fillId="0" borderId="0" applyFont="0" applyFill="0" applyBorder="0" applyAlignment="0" applyProtection="0"/>
    <xf numFmtId="0" fontId="15" fillId="0" borderId="0"/>
    <xf numFmtId="9" fontId="3" fillId="0" borderId="0" applyFont="0" applyFill="0" applyBorder="0" applyAlignment="0" applyProtection="0"/>
  </cellStyleXfs>
  <cellXfs count="303">
    <xf numFmtId="0" fontId="0" fillId="0" borderId="0" xfId="0"/>
    <xf numFmtId="0" fontId="1" fillId="0" borderId="0" xfId="22" applyFont="1" applyAlignment="1">
      <alignment vertical="center"/>
    </xf>
    <xf numFmtId="0" fontId="2" fillId="0" borderId="0" xfId="22" applyFont="1" applyAlignment="1">
      <alignment vertical="center"/>
    </xf>
    <xf numFmtId="0" fontId="2" fillId="0" borderId="0" xfId="22" applyFont="1" applyAlignment="1">
      <alignment horizontal="center" vertical="center"/>
    </xf>
    <xf numFmtId="0" fontId="4" fillId="0" borderId="0" xfId="23"/>
    <xf numFmtId="171" fontId="1" fillId="0" borderId="0" xfId="5" applyNumberFormat="1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38" fontId="1" fillId="0" borderId="0" xfId="22" applyNumberFormat="1" applyFont="1" applyAlignment="1">
      <alignment vertical="center"/>
    </xf>
    <xf numFmtId="0" fontId="25" fillId="0" borderId="0" xfId="0" applyFont="1" applyAlignment="1">
      <alignment vertical="center"/>
    </xf>
    <xf numFmtId="164" fontId="1" fillId="0" borderId="0" xfId="1" applyNumberFormat="1" applyFont="1" applyFill="1" applyBorder="1" applyAlignment="1">
      <alignment vertical="center"/>
    </xf>
    <xf numFmtId="164" fontId="1" fillId="0" borderId="0" xfId="1" applyNumberFormat="1" applyFont="1" applyFill="1" applyBorder="1" applyAlignment="1">
      <alignment horizontal="center" vertical="center"/>
    </xf>
    <xf numFmtId="166" fontId="1" fillId="0" borderId="0" xfId="1" applyNumberFormat="1" applyFont="1" applyFill="1" applyAlignment="1">
      <alignment vertical="center"/>
    </xf>
    <xf numFmtId="0" fontId="1" fillId="0" borderId="0" xfId="22" applyFont="1" applyAlignment="1">
      <alignment horizontal="center" vertical="center"/>
    </xf>
    <xf numFmtId="0" fontId="1" fillId="0" borderId="0" xfId="36" applyFont="1" applyAlignment="1">
      <alignment vertical="center"/>
    </xf>
    <xf numFmtId="0" fontId="1" fillId="0" borderId="0" xfId="36" applyFont="1" applyAlignment="1">
      <alignment horizontal="left" vertical="center" indent="4"/>
    </xf>
    <xf numFmtId="171" fontId="1" fillId="0" borderId="0" xfId="36" applyNumberFormat="1" applyFont="1" applyAlignment="1">
      <alignment vertical="center"/>
    </xf>
    <xf numFmtId="172" fontId="1" fillId="0" borderId="0" xfId="36" applyNumberFormat="1" applyFont="1" applyAlignment="1">
      <alignment horizontal="right" vertical="center"/>
    </xf>
    <xf numFmtId="0" fontId="13" fillId="0" borderId="0" xfId="17" applyFont="1" applyAlignment="1">
      <alignment vertical="center"/>
    </xf>
    <xf numFmtId="0" fontId="15" fillId="0" borderId="0" xfId="17" applyFont="1" applyAlignment="1">
      <alignment vertical="center"/>
    </xf>
    <xf numFmtId="0" fontId="14" fillId="0" borderId="0" xfId="17" applyFont="1" applyAlignment="1">
      <alignment vertical="center"/>
    </xf>
    <xf numFmtId="0" fontId="16" fillId="0" borderId="0" xfId="17" applyFont="1" applyAlignment="1">
      <alignment vertical="center"/>
    </xf>
    <xf numFmtId="0" fontId="15" fillId="0" borderId="0" xfId="17" applyFont="1" applyAlignment="1">
      <alignment horizontal="center" vertical="center"/>
    </xf>
    <xf numFmtId="0" fontId="16" fillId="0" borderId="0" xfId="17" applyFont="1" applyAlignment="1">
      <alignment horizontal="center" vertical="center"/>
    </xf>
    <xf numFmtId="0" fontId="26" fillId="0" borderId="0" xfId="17" applyFont="1" applyAlignment="1">
      <alignment horizontal="center" vertical="center"/>
    </xf>
    <xf numFmtId="0" fontId="17" fillId="0" borderId="0" xfId="17" applyFont="1" applyAlignment="1">
      <alignment horizontal="center" vertical="center"/>
    </xf>
    <xf numFmtId="37" fontId="15" fillId="0" borderId="0" xfId="17" applyNumberFormat="1" applyFont="1" applyAlignment="1">
      <alignment vertical="center"/>
    </xf>
    <xf numFmtId="0" fontId="15" fillId="0" borderId="0" xfId="17" applyFont="1" applyAlignment="1">
      <alignment horizontal="left" vertical="center" indent="2"/>
    </xf>
    <xf numFmtId="166" fontId="15" fillId="0" borderId="0" xfId="1" applyNumberFormat="1" applyFont="1" applyFill="1" applyAlignment="1">
      <alignment horizontal="right" vertical="center"/>
    </xf>
    <xf numFmtId="166" fontId="15" fillId="0" borderId="0" xfId="1" applyNumberFormat="1" applyFont="1" applyFill="1" applyBorder="1" applyAlignment="1">
      <alignment horizontal="right" vertical="center"/>
    </xf>
    <xf numFmtId="167" fontId="15" fillId="0" borderId="0" xfId="1" applyNumberFormat="1" applyFont="1" applyFill="1" applyAlignment="1">
      <alignment horizontal="center" vertical="center"/>
    </xf>
    <xf numFmtId="0" fontId="15" fillId="0" borderId="0" xfId="17" applyFont="1" applyAlignment="1">
      <alignment horizontal="left" vertical="center" indent="4"/>
    </xf>
    <xf numFmtId="166" fontId="15" fillId="0" borderId="0" xfId="1" applyNumberFormat="1" applyFont="1" applyFill="1" applyAlignment="1">
      <alignment vertical="center"/>
    </xf>
    <xf numFmtId="166" fontId="15" fillId="0" borderId="0" xfId="1" applyNumberFormat="1" applyFont="1" applyFill="1" applyBorder="1" applyAlignment="1">
      <alignment vertical="center"/>
    </xf>
    <xf numFmtId="0" fontId="16" fillId="0" borderId="0" xfId="22" applyFont="1" applyAlignment="1">
      <alignment horizontal="center" vertical="center"/>
    </xf>
    <xf numFmtId="166" fontId="15" fillId="0" borderId="0" xfId="17" applyNumberFormat="1" applyFont="1" applyAlignment="1">
      <alignment vertical="center"/>
    </xf>
    <xf numFmtId="166" fontId="15" fillId="0" borderId="0" xfId="1" applyNumberFormat="1" applyFont="1" applyFill="1" applyAlignment="1">
      <alignment horizontal="center" vertical="center"/>
    </xf>
    <xf numFmtId="0" fontId="15" fillId="0" borderId="0" xfId="22" applyFont="1" applyAlignment="1">
      <alignment horizontal="center" vertical="center"/>
    </xf>
    <xf numFmtId="37" fontId="15" fillId="0" borderId="0" xfId="17" applyNumberFormat="1" applyFont="1" applyAlignment="1">
      <alignment horizontal="right" vertical="center"/>
    </xf>
    <xf numFmtId="169" fontId="15" fillId="0" borderId="3" xfId="17" applyNumberFormat="1" applyFont="1" applyBorder="1" applyAlignment="1">
      <alignment horizontal="right" vertical="center"/>
    </xf>
    <xf numFmtId="166" fontId="15" fillId="0" borderId="3" xfId="1" applyNumberFormat="1" applyFont="1" applyFill="1" applyBorder="1" applyAlignment="1">
      <alignment vertical="center"/>
    </xf>
    <xf numFmtId="166" fontId="15" fillId="0" borderId="5" xfId="1" applyNumberFormat="1" applyFont="1" applyFill="1" applyBorder="1" applyAlignment="1">
      <alignment vertical="center"/>
    </xf>
    <xf numFmtId="0" fontId="15" fillId="0" borderId="0" xfId="17" applyFont="1" applyAlignment="1">
      <alignment horizontal="left" vertical="top"/>
    </xf>
    <xf numFmtId="0" fontId="16" fillId="0" borderId="0" xfId="17" applyFont="1" applyAlignment="1">
      <alignment horizontal="center" vertical="top"/>
    </xf>
    <xf numFmtId="0" fontId="15" fillId="0" borderId="0" xfId="17" applyFont="1" applyAlignment="1">
      <alignment horizontal="center" vertical="top"/>
    </xf>
    <xf numFmtId="166" fontId="15" fillId="0" borderId="0" xfId="1" applyNumberFormat="1" applyFont="1" applyFill="1" applyAlignment="1">
      <alignment horizontal="right" vertical="top"/>
    </xf>
    <xf numFmtId="0" fontId="15" fillId="0" borderId="0" xfId="17" applyFont="1" applyAlignment="1">
      <alignment vertical="top"/>
    </xf>
    <xf numFmtId="0" fontId="15" fillId="0" borderId="0" xfId="22" applyFont="1" applyAlignment="1">
      <alignment vertical="top"/>
    </xf>
    <xf numFmtId="0" fontId="14" fillId="0" borderId="0" xfId="17" applyFont="1" applyAlignment="1">
      <alignment vertical="top"/>
    </xf>
    <xf numFmtId="0" fontId="2" fillId="0" borderId="0" xfId="36" applyFont="1" applyAlignment="1">
      <alignment horizontal="right" vertical="center"/>
    </xf>
    <xf numFmtId="0" fontId="2" fillId="0" borderId="0" xfId="36" applyFont="1" applyAlignment="1">
      <alignment horizontal="centerContinuous" vertical="center"/>
    </xf>
    <xf numFmtId="0" fontId="2" fillId="0" borderId="0" xfId="36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37" fontId="26" fillId="0" borderId="0" xfId="0" applyNumberFormat="1" applyFont="1" applyAlignment="1">
      <alignment vertical="center"/>
    </xf>
    <xf numFmtId="164" fontId="26" fillId="0" borderId="0" xfId="1" applyNumberFormat="1" applyFont="1" applyFill="1" applyBorder="1" applyAlignment="1">
      <alignment vertical="center"/>
    </xf>
    <xf numFmtId="164" fontId="26" fillId="0" borderId="0" xfId="1" applyNumberFormat="1" applyFont="1" applyFill="1" applyAlignment="1">
      <alignment vertical="center"/>
    </xf>
    <xf numFmtId="166" fontId="26" fillId="0" borderId="0" xfId="1" applyNumberFormat="1" applyFont="1" applyFill="1" applyAlignment="1">
      <alignment vertical="center"/>
    </xf>
    <xf numFmtId="167" fontId="26" fillId="0" borderId="0" xfId="1" applyNumberFormat="1" applyFont="1" applyFill="1" applyAlignment="1">
      <alignment horizontal="center" vertical="center"/>
    </xf>
    <xf numFmtId="164" fontId="26" fillId="0" borderId="0" xfId="1" applyNumberFormat="1" applyFont="1" applyFill="1" applyBorder="1" applyAlignment="1">
      <alignment horizontal="right" vertical="center"/>
    </xf>
    <xf numFmtId="164" fontId="26" fillId="0" borderId="0" xfId="1" applyNumberFormat="1" applyFont="1" applyFill="1" applyAlignment="1">
      <alignment horizontal="right" vertical="center"/>
    </xf>
    <xf numFmtId="164" fontId="26" fillId="0" borderId="0" xfId="1" applyNumberFormat="1" applyFont="1" applyFill="1" applyAlignment="1">
      <alignment horizontal="center" vertical="center"/>
    </xf>
    <xf numFmtId="164" fontId="26" fillId="0" borderId="3" xfId="1" applyNumberFormat="1" applyFont="1" applyFill="1" applyBorder="1" applyAlignment="1">
      <alignment vertical="center"/>
    </xf>
    <xf numFmtId="0" fontId="26" fillId="0" borderId="0" xfId="17" applyFont="1" applyAlignment="1">
      <alignment vertical="center"/>
    </xf>
    <xf numFmtId="164" fontId="26" fillId="0" borderId="1" xfId="1" applyNumberFormat="1" applyFont="1" applyFill="1" applyBorder="1" applyAlignment="1">
      <alignment horizontal="right" vertical="center"/>
    </xf>
    <xf numFmtId="164" fontId="28" fillId="0" borderId="0" xfId="1" applyNumberFormat="1" applyFont="1" applyFill="1" applyBorder="1" applyAlignment="1">
      <alignment horizontal="center" vertical="center"/>
    </xf>
    <xf numFmtId="164" fontId="29" fillId="0" borderId="0" xfId="1" applyNumberFormat="1" applyFont="1" applyFill="1" applyBorder="1" applyAlignment="1">
      <alignment vertical="center"/>
    </xf>
    <xf numFmtId="176" fontId="29" fillId="0" borderId="0" xfId="1" applyNumberFormat="1" applyFont="1" applyFill="1" applyAlignment="1">
      <alignment vertical="center"/>
    </xf>
    <xf numFmtId="176" fontId="26" fillId="0" borderId="0" xfId="1" applyNumberFormat="1" applyFont="1" applyFill="1" applyAlignment="1">
      <alignment vertical="center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vertical="center"/>
    </xf>
    <xf numFmtId="0" fontId="31" fillId="0" borderId="0" xfId="0" applyFont="1" applyAlignment="1">
      <alignment horizontal="center" vertical="center"/>
    </xf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164" fontId="28" fillId="0" borderId="0" xfId="1" applyNumberFormat="1" applyFont="1" applyFill="1" applyBorder="1" applyAlignment="1">
      <alignment vertical="center"/>
    </xf>
    <xf numFmtId="164" fontId="28" fillId="0" borderId="0" xfId="1" applyNumberFormat="1" applyFont="1" applyFill="1" applyAlignment="1">
      <alignment vertical="center"/>
    </xf>
    <xf numFmtId="164" fontId="28" fillId="0" borderId="0" xfId="1" applyNumberFormat="1" applyFont="1" applyFill="1" applyBorder="1" applyAlignment="1">
      <alignment horizontal="right" vertical="center"/>
    </xf>
    <xf numFmtId="164" fontId="28" fillId="0" borderId="0" xfId="1" applyNumberFormat="1" applyFont="1" applyFill="1" applyAlignment="1">
      <alignment horizontal="right" vertical="center"/>
    </xf>
    <xf numFmtId="38" fontId="1" fillId="0" borderId="0" xfId="22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8" fillId="0" borderId="0" xfId="22" applyFont="1" applyAlignment="1">
      <alignment vertical="center"/>
    </xf>
    <xf numFmtId="0" fontId="11" fillId="0" borderId="0" xfId="22" applyFont="1" applyAlignment="1">
      <alignment vertical="center"/>
    </xf>
    <xf numFmtId="0" fontId="11" fillId="0" borderId="0" xfId="0" applyFont="1" applyAlignment="1">
      <alignment horizontal="center" vertical="center"/>
    </xf>
    <xf numFmtId="164" fontId="2" fillId="0" borderId="2" xfId="1" applyNumberFormat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right" vertical="center"/>
    </xf>
    <xf numFmtId="166" fontId="2" fillId="0" borderId="0" xfId="1" applyNumberFormat="1" applyFont="1" applyFill="1" applyAlignment="1">
      <alignment vertical="center"/>
    </xf>
    <xf numFmtId="0" fontId="13" fillId="0" borderId="0" xfId="22" applyFont="1" applyAlignment="1">
      <alignment vertical="center"/>
    </xf>
    <xf numFmtId="0" fontId="15" fillId="0" borderId="0" xfId="0" applyFont="1" applyAlignment="1">
      <alignment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Continuous" vertical="center"/>
    </xf>
    <xf numFmtId="0" fontId="19" fillId="0" borderId="0" xfId="0" applyFont="1" applyAlignment="1">
      <alignment horizontal="center" vertical="center"/>
    </xf>
    <xf numFmtId="0" fontId="14" fillId="0" borderId="0" xfId="22" applyFont="1" applyAlignment="1">
      <alignment vertical="center"/>
    </xf>
    <xf numFmtId="164" fontId="15" fillId="0" borderId="0" xfId="1" applyNumberFormat="1" applyFont="1" applyFill="1" applyAlignment="1">
      <alignment vertical="center"/>
    </xf>
    <xf numFmtId="38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Continuous" vertical="center"/>
    </xf>
    <xf numFmtId="0" fontId="15" fillId="0" borderId="0" xfId="22" applyFont="1" applyAlignment="1">
      <alignment horizontal="center" wrapText="1"/>
    </xf>
    <xf numFmtId="0" fontId="20" fillId="0" borderId="0" xfId="0" applyFont="1" applyAlignment="1">
      <alignment horizontal="center" vertical="center"/>
    </xf>
    <xf numFmtId="38" fontId="15" fillId="0" borderId="0" xfId="0" applyNumberFormat="1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7" fillId="0" borderId="0" xfId="22" applyFont="1" applyAlignment="1">
      <alignment vertical="center"/>
    </xf>
    <xf numFmtId="164" fontId="16" fillId="0" borderId="0" xfId="1" applyNumberFormat="1" applyFont="1" applyFill="1" applyBorder="1" applyAlignment="1">
      <alignment horizontal="center" vertical="center"/>
    </xf>
    <xf numFmtId="166" fontId="14" fillId="0" borderId="0" xfId="1" applyNumberFormat="1" applyFont="1" applyFill="1" applyAlignment="1">
      <alignment vertical="center"/>
    </xf>
    <xf numFmtId="164" fontId="14" fillId="0" borderId="0" xfId="1" applyNumberFormat="1" applyFont="1" applyFill="1" applyBorder="1" applyAlignment="1">
      <alignment vertical="center"/>
    </xf>
    <xf numFmtId="164" fontId="14" fillId="0" borderId="0" xfId="1" applyNumberFormat="1" applyFont="1" applyFill="1" applyBorder="1" applyAlignment="1">
      <alignment horizontal="center" vertical="center"/>
    </xf>
    <xf numFmtId="164" fontId="14" fillId="0" borderId="0" xfId="1" applyNumberFormat="1" applyFont="1" applyFill="1" applyAlignment="1">
      <alignment vertical="center"/>
    </xf>
    <xf numFmtId="0" fontId="21" fillId="0" borderId="0" xfId="23" applyFont="1"/>
    <xf numFmtId="0" fontId="14" fillId="0" borderId="0" xfId="36" applyFont="1" applyAlignment="1">
      <alignment horizontal="centerContinuous" vertical="center"/>
    </xf>
    <xf numFmtId="0" fontId="14" fillId="0" borderId="0" xfId="36" applyFont="1" applyAlignment="1">
      <alignment vertical="center"/>
    </xf>
    <xf numFmtId="0" fontId="14" fillId="0" borderId="0" xfId="36" applyFont="1" applyAlignment="1">
      <alignment horizontal="right" vertical="center"/>
    </xf>
    <xf numFmtId="0" fontId="22" fillId="0" borderId="0" xfId="23" applyFont="1"/>
    <xf numFmtId="170" fontId="15" fillId="0" borderId="0" xfId="36" applyNumberFormat="1" applyFont="1" applyAlignment="1">
      <alignment horizontal="right" vertical="center"/>
    </xf>
    <xf numFmtId="0" fontId="15" fillId="0" borderId="0" xfId="36" applyFont="1" applyAlignment="1">
      <alignment vertical="center"/>
    </xf>
    <xf numFmtId="164" fontId="15" fillId="0" borderId="0" xfId="36" applyNumberFormat="1" applyFont="1" applyAlignment="1">
      <alignment horizontal="right" vertical="center"/>
    </xf>
    <xf numFmtId="164" fontId="15" fillId="0" borderId="0" xfId="4" applyNumberFormat="1" applyFont="1" applyFill="1" applyAlignment="1">
      <alignment vertical="center"/>
    </xf>
    <xf numFmtId="164" fontId="15" fillId="0" borderId="0" xfId="5" applyNumberFormat="1" applyFont="1" applyFill="1" applyAlignment="1">
      <alignment horizontal="right" vertical="center"/>
    </xf>
    <xf numFmtId="164" fontId="15" fillId="0" borderId="0" xfId="5" applyNumberFormat="1" applyFont="1" applyFill="1" applyBorder="1" applyAlignment="1">
      <alignment horizontal="right" vertical="center"/>
    </xf>
    <xf numFmtId="164" fontId="15" fillId="0" borderId="0" xfId="4" applyNumberFormat="1" applyFont="1" applyFill="1" applyBorder="1" applyAlignment="1">
      <alignment vertical="center"/>
    </xf>
    <xf numFmtId="164" fontId="15" fillId="0" borderId="3" xfId="4" applyNumberFormat="1" applyFont="1" applyFill="1" applyBorder="1" applyAlignment="1">
      <alignment vertical="center"/>
    </xf>
    <xf numFmtId="0" fontId="15" fillId="0" borderId="0" xfId="36" applyFont="1" applyAlignment="1">
      <alignment horizontal="left" vertical="center" indent="4"/>
    </xf>
    <xf numFmtId="171" fontId="15" fillId="0" borderId="0" xfId="5" applyNumberFormat="1" applyFont="1" applyFill="1" applyBorder="1" applyAlignment="1">
      <alignment vertical="center"/>
    </xf>
    <xf numFmtId="171" fontId="15" fillId="0" borderId="0" xfId="36" applyNumberFormat="1" applyFont="1" applyAlignment="1">
      <alignment vertical="center"/>
    </xf>
    <xf numFmtId="37" fontId="15" fillId="0" borderId="0" xfId="36" applyNumberFormat="1" applyFont="1" applyAlignment="1">
      <alignment vertical="center"/>
    </xf>
    <xf numFmtId="0" fontId="15" fillId="0" borderId="0" xfId="23" applyFont="1"/>
    <xf numFmtId="166" fontId="15" fillId="0" borderId="0" xfId="36" applyNumberFormat="1" applyFont="1" applyAlignment="1">
      <alignment horizontal="right" vertical="center"/>
    </xf>
    <xf numFmtId="164" fontId="15" fillId="0" borderId="0" xfId="19" applyNumberFormat="1" applyFont="1" applyAlignment="1">
      <alignment vertical="center"/>
    </xf>
    <xf numFmtId="0" fontId="17" fillId="0" borderId="0" xfId="36" applyFont="1" applyAlignment="1">
      <alignment horizontal="center" vertical="center"/>
    </xf>
    <xf numFmtId="0" fontId="16" fillId="0" borderId="0" xfId="36" applyFont="1" applyAlignment="1">
      <alignment horizontal="center" vertical="center"/>
    </xf>
    <xf numFmtId="0" fontId="16" fillId="0" borderId="0" xfId="28" applyFont="1" applyAlignment="1">
      <alignment horizontal="center" vertical="center"/>
    </xf>
    <xf numFmtId="0" fontId="11" fillId="0" borderId="0" xfId="36" applyFont="1" applyAlignment="1">
      <alignment horizontal="center" vertical="center"/>
    </xf>
    <xf numFmtId="0" fontId="18" fillId="0" borderId="0" xfId="36" applyFont="1" applyAlignment="1">
      <alignment horizontal="center" vertical="center"/>
    </xf>
    <xf numFmtId="0" fontId="16" fillId="0" borderId="0" xfId="34" applyFont="1" applyAlignment="1">
      <alignment horizontal="center" vertical="center"/>
    </xf>
    <xf numFmtId="0" fontId="15" fillId="0" borderId="0" xfId="36" applyFont="1" applyAlignment="1">
      <alignment vertical="top"/>
    </xf>
    <xf numFmtId="0" fontId="15" fillId="0" borderId="0" xfId="36" applyFont="1" applyAlignment="1">
      <alignment horizontal="left" vertical="top"/>
    </xf>
    <xf numFmtId="0" fontId="16" fillId="0" borderId="0" xfId="36" applyFont="1" applyAlignment="1">
      <alignment vertical="center"/>
    </xf>
    <xf numFmtId="164" fontId="14" fillId="0" borderId="0" xfId="36" applyNumberFormat="1" applyFont="1" applyAlignment="1">
      <alignment horizontal="right" vertical="center"/>
    </xf>
    <xf numFmtId="0" fontId="15" fillId="0" borderId="0" xfId="28" applyFont="1" applyAlignment="1">
      <alignment vertical="top"/>
    </xf>
    <xf numFmtId="0" fontId="17" fillId="0" borderId="0" xfId="36" applyFont="1" applyAlignment="1">
      <alignment vertical="center"/>
    </xf>
    <xf numFmtId="164" fontId="14" fillId="0" borderId="0" xfId="5" applyNumberFormat="1" applyFont="1" applyFill="1" applyAlignment="1">
      <alignment horizontal="right" vertical="center"/>
    </xf>
    <xf numFmtId="166" fontId="14" fillId="0" borderId="0" xfId="36" applyNumberFormat="1" applyFont="1" applyAlignment="1">
      <alignment horizontal="right" vertical="center"/>
    </xf>
    <xf numFmtId="0" fontId="17" fillId="0" borderId="0" xfId="17" applyFont="1" applyAlignment="1">
      <alignment vertical="center"/>
    </xf>
    <xf numFmtId="166" fontId="14" fillId="0" borderId="4" xfId="1" applyNumberFormat="1" applyFont="1" applyFill="1" applyBorder="1" applyAlignment="1">
      <alignment horizontal="right" vertical="center"/>
    </xf>
    <xf numFmtId="166" fontId="14" fillId="0" borderId="0" xfId="1" applyNumberFormat="1" applyFont="1" applyFill="1" applyAlignment="1">
      <alignment horizontal="right" vertical="center"/>
    </xf>
    <xf numFmtId="166" fontId="14" fillId="0" borderId="4" xfId="1" applyNumberFormat="1" applyFont="1" applyFill="1" applyBorder="1" applyAlignment="1">
      <alignment vertical="center"/>
    </xf>
    <xf numFmtId="166" fontId="14" fillId="0" borderId="0" xfId="1" applyNumberFormat="1" applyFont="1" applyFill="1" applyBorder="1" applyAlignment="1">
      <alignment vertical="center"/>
    </xf>
    <xf numFmtId="166" fontId="14" fillId="0" borderId="5" xfId="1" applyNumberFormat="1" applyFont="1" applyFill="1" applyBorder="1" applyAlignment="1">
      <alignment vertical="center"/>
    </xf>
    <xf numFmtId="166" fontId="14" fillId="0" borderId="4" xfId="1" applyNumberFormat="1" applyFont="1" applyFill="1" applyBorder="1" applyAlignment="1">
      <alignment horizontal="center" vertical="center"/>
    </xf>
    <xf numFmtId="166" fontId="14" fillId="0" borderId="0" xfId="1" applyNumberFormat="1" applyFont="1" applyFill="1" applyBorder="1" applyAlignment="1">
      <alignment horizontal="center" vertical="center"/>
    </xf>
    <xf numFmtId="166" fontId="14" fillId="0" borderId="3" xfId="1" applyNumberFormat="1" applyFont="1" applyFill="1" applyBorder="1" applyAlignment="1">
      <alignment horizontal="center" vertical="center"/>
    </xf>
    <xf numFmtId="168" fontId="1" fillId="0" borderId="0" xfId="1" applyNumberFormat="1" applyFont="1" applyFill="1" applyBorder="1" applyAlignment="1">
      <alignment horizontal="center" vertical="center"/>
    </xf>
    <xf numFmtId="168" fontId="15" fillId="0" borderId="0" xfId="6" applyNumberFormat="1" applyFont="1" applyFill="1" applyAlignment="1">
      <alignment horizontal="center" vertical="center"/>
    </xf>
    <xf numFmtId="168" fontId="1" fillId="0" borderId="0" xfId="1" applyNumberFormat="1" applyFont="1" applyFill="1" applyBorder="1" applyAlignment="1">
      <alignment horizontal="right" vertical="center"/>
    </xf>
    <xf numFmtId="169" fontId="1" fillId="0" borderId="0" xfId="1" applyNumberFormat="1" applyFont="1" applyFill="1" applyBorder="1" applyAlignment="1">
      <alignment horizontal="center" vertical="center"/>
    </xf>
    <xf numFmtId="0" fontId="15" fillId="0" borderId="0" xfId="17" applyFont="1" applyAlignment="1">
      <alignment horizontal="left" vertical="center" indent="1"/>
    </xf>
    <xf numFmtId="0" fontId="1" fillId="0" borderId="0" xfId="0" applyFont="1" applyAlignment="1">
      <alignment horizontal="center"/>
    </xf>
    <xf numFmtId="0" fontId="1" fillId="0" borderId="0" xfId="0" applyFont="1"/>
    <xf numFmtId="2" fontId="1" fillId="0" borderId="0" xfId="0" applyNumberFormat="1" applyFont="1" applyAlignment="1">
      <alignment horizontal="center" wrapText="1"/>
    </xf>
    <xf numFmtId="0" fontId="15" fillId="0" borderId="0" xfId="36" applyFont="1" applyAlignment="1">
      <alignment horizontal="left" vertical="center" indent="1"/>
    </xf>
    <xf numFmtId="0" fontId="26" fillId="0" borderId="0" xfId="17" applyFont="1" applyAlignment="1">
      <alignment vertical="top"/>
    </xf>
    <xf numFmtId="38" fontId="15" fillId="0" borderId="0" xfId="22" applyNumberFormat="1" applyFont="1" applyAlignment="1">
      <alignment horizontal="center" vertical="center"/>
    </xf>
    <xf numFmtId="169" fontId="2" fillId="0" borderId="4" xfId="1" applyNumberFormat="1" applyFont="1" applyFill="1" applyBorder="1" applyAlignment="1">
      <alignment horizontal="center" vertical="center"/>
    </xf>
    <xf numFmtId="168" fontId="2" fillId="0" borderId="0" xfId="1" applyNumberFormat="1" applyFont="1" applyFill="1" applyBorder="1" applyAlignment="1">
      <alignment horizontal="right" vertical="center"/>
    </xf>
    <xf numFmtId="164" fontId="2" fillId="0" borderId="0" xfId="1" applyNumberFormat="1" applyFont="1" applyFill="1" applyBorder="1" applyAlignment="1">
      <alignment vertical="center"/>
    </xf>
    <xf numFmtId="169" fontId="28" fillId="0" borderId="4" xfId="1" applyNumberFormat="1" applyFont="1" applyFill="1" applyBorder="1" applyAlignment="1">
      <alignment horizontal="center" vertical="center"/>
    </xf>
    <xf numFmtId="169" fontId="28" fillId="0" borderId="0" xfId="1" applyNumberFormat="1" applyFont="1" applyFill="1" applyBorder="1" applyAlignment="1">
      <alignment horizontal="center" vertical="center"/>
    </xf>
    <xf numFmtId="169" fontId="28" fillId="0" borderId="3" xfId="1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vertical="center"/>
    </xf>
    <xf numFmtId="166" fontId="15" fillId="0" borderId="0" xfId="0" applyNumberFormat="1" applyFont="1" applyAlignment="1">
      <alignment vertical="center"/>
    </xf>
    <xf numFmtId="166" fontId="15" fillId="0" borderId="0" xfId="1" applyNumberFormat="1" applyFont="1" applyFill="1" applyAlignment="1">
      <alignment horizontal="left" vertical="center" indent="1"/>
    </xf>
    <xf numFmtId="165" fontId="26" fillId="0" borderId="0" xfId="1" applyFont="1" applyFill="1" applyAlignment="1">
      <alignment horizontal="center" vertical="center"/>
    </xf>
    <xf numFmtId="165" fontId="26" fillId="0" borderId="3" xfId="1" applyFont="1" applyFill="1" applyBorder="1" applyAlignment="1">
      <alignment horizontal="center" vertical="center"/>
    </xf>
    <xf numFmtId="165" fontId="26" fillId="0" borderId="0" xfId="1" applyFont="1" applyFill="1" applyBorder="1" applyAlignment="1">
      <alignment vertical="center"/>
    </xf>
    <xf numFmtId="165" fontId="15" fillId="0" borderId="0" xfId="1" applyFont="1" applyFill="1" applyAlignment="1">
      <alignment vertical="center"/>
    </xf>
    <xf numFmtId="165" fontId="15" fillId="0" borderId="0" xfId="1" applyFont="1" applyFill="1" applyBorder="1" applyAlignment="1">
      <alignment vertical="center"/>
    </xf>
    <xf numFmtId="164" fontId="14" fillId="0" borderId="0" xfId="1" applyNumberFormat="1" applyFont="1" applyFill="1" applyBorder="1" applyAlignment="1">
      <alignment horizontal="right" vertical="center"/>
    </xf>
    <xf numFmtId="169" fontId="15" fillId="0" borderId="0" xfId="6" applyNumberFormat="1" applyFont="1" applyFill="1" applyAlignment="1">
      <alignment horizontal="center" vertical="center"/>
    </xf>
    <xf numFmtId="169" fontId="14" fillId="0" borderId="4" xfId="6" applyNumberFormat="1" applyFont="1" applyFill="1" applyBorder="1" applyAlignment="1">
      <alignment horizontal="center" vertical="center"/>
    </xf>
    <xf numFmtId="169" fontId="14" fillId="0" borderId="1" xfId="6" applyNumberFormat="1" applyFont="1" applyFill="1" applyBorder="1" applyAlignment="1">
      <alignment horizontal="center" vertical="center"/>
    </xf>
    <xf numFmtId="169" fontId="14" fillId="0" borderId="2" xfId="6" applyNumberFormat="1" applyFont="1" applyFill="1" applyBorder="1" applyAlignment="1">
      <alignment horizontal="center" vertical="center"/>
    </xf>
    <xf numFmtId="0" fontId="14" fillId="0" borderId="0" xfId="17" applyFont="1" applyAlignment="1">
      <alignment horizontal="center" vertical="center"/>
    </xf>
    <xf numFmtId="0" fontId="15" fillId="0" borderId="0" xfId="17" applyFont="1" applyAlignment="1">
      <alignment horizontal="left" vertical="center"/>
    </xf>
    <xf numFmtId="0" fontId="14" fillId="0" borderId="0" xfId="36" applyFont="1" applyAlignment="1">
      <alignment horizontal="center" vertical="center"/>
    </xf>
    <xf numFmtId="0" fontId="12" fillId="0" borderId="0" xfId="17" applyFont="1" applyAlignment="1">
      <alignment vertical="center"/>
    </xf>
    <xf numFmtId="0" fontId="14" fillId="0" borderId="0" xfId="17" applyFont="1" applyAlignment="1">
      <alignment horizontal="left" vertical="center"/>
    </xf>
    <xf numFmtId="165" fontId="16" fillId="0" borderId="0" xfId="1" applyFont="1" applyFill="1" applyAlignment="1">
      <alignment horizontal="center" vertical="center"/>
    </xf>
    <xf numFmtId="177" fontId="16" fillId="0" borderId="0" xfId="38" applyNumberFormat="1" applyFont="1" applyFill="1" applyAlignment="1">
      <alignment horizontal="center" vertical="center"/>
    </xf>
    <xf numFmtId="164" fontId="22" fillId="0" borderId="0" xfId="23" applyNumberFormat="1" applyFont="1"/>
    <xf numFmtId="166" fontId="15" fillId="0" borderId="0" xfId="1" applyNumberFormat="1" applyFont="1" applyAlignment="1">
      <alignment horizontal="center" vertical="center"/>
    </xf>
    <xf numFmtId="169" fontId="15" fillId="0" borderId="1" xfId="6" applyNumberFormat="1" applyFont="1" applyFill="1" applyBorder="1" applyAlignment="1">
      <alignment horizontal="center" vertical="center"/>
    </xf>
    <xf numFmtId="166" fontId="15" fillId="0" borderId="0" xfId="1" applyNumberFormat="1" applyFont="1" applyAlignment="1">
      <alignment vertical="center"/>
    </xf>
    <xf numFmtId="166" fontId="15" fillId="0" borderId="0" xfId="1" applyNumberFormat="1" applyFont="1" applyAlignment="1">
      <alignment horizontal="right" vertical="center"/>
    </xf>
    <xf numFmtId="166" fontId="15" fillId="0" borderId="0" xfId="1" applyNumberFormat="1" applyFont="1"/>
    <xf numFmtId="166" fontId="15" fillId="0" borderId="0" xfId="23" applyNumberFormat="1" applyFont="1"/>
    <xf numFmtId="166" fontId="14" fillId="0" borderId="1" xfId="1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12" fillId="0" borderId="0" xfId="22" applyFont="1" applyAlignment="1">
      <alignment horizontal="left" vertical="center"/>
    </xf>
    <xf numFmtId="164" fontId="11" fillId="0" borderId="0" xfId="1" applyNumberFormat="1" applyFont="1" applyFill="1" applyBorder="1" applyAlignment="1">
      <alignment horizontal="center" vertical="center"/>
    </xf>
    <xf numFmtId="0" fontId="26" fillId="0" borderId="0" xfId="17" applyFont="1" applyAlignment="1">
      <alignment horizontal="left" vertical="center" indent="4"/>
    </xf>
    <xf numFmtId="166" fontId="28" fillId="0" borderId="0" xfId="1" applyNumberFormat="1" applyFont="1" applyFill="1" applyBorder="1" applyAlignment="1">
      <alignment horizontal="right" vertical="center"/>
    </xf>
    <xf numFmtId="0" fontId="26" fillId="0" borderId="0" xfId="17" applyFont="1"/>
    <xf numFmtId="165" fontId="26" fillId="0" borderId="5" xfId="1" applyFont="1" applyFill="1" applyBorder="1" applyAlignment="1">
      <alignment vertical="center"/>
    </xf>
    <xf numFmtId="0" fontId="31" fillId="0" borderId="0" xfId="17" applyFont="1" applyAlignment="1">
      <alignment vertical="center"/>
    </xf>
    <xf numFmtId="0" fontId="12" fillId="0" borderId="0" xfId="22" applyFont="1" applyAlignment="1">
      <alignment vertical="center"/>
    </xf>
    <xf numFmtId="0" fontId="10" fillId="0" borderId="0" xfId="22" applyFont="1" applyAlignment="1">
      <alignment vertical="center"/>
    </xf>
    <xf numFmtId="164" fontId="2" fillId="0" borderId="2" xfId="1" applyNumberFormat="1" applyFont="1" applyFill="1" applyBorder="1" applyAlignment="1">
      <alignment horizontal="right" vertical="center"/>
    </xf>
    <xf numFmtId="0" fontId="16" fillId="0" borderId="0" xfId="0" applyFont="1" applyAlignment="1">
      <alignment horizontal="center" vertical="center"/>
    </xf>
    <xf numFmtId="168" fontId="15" fillId="0" borderId="0" xfId="1" applyNumberFormat="1" applyFont="1" applyFill="1" applyBorder="1" applyAlignment="1">
      <alignment horizontal="right" vertical="center"/>
    </xf>
    <xf numFmtId="164" fontId="15" fillId="0" borderId="0" xfId="1" applyNumberFormat="1" applyFont="1" applyFill="1" applyBorder="1" applyAlignment="1">
      <alignment horizontal="center" vertical="center"/>
    </xf>
    <xf numFmtId="164" fontId="15" fillId="0" borderId="0" xfId="1" applyNumberFormat="1" applyFont="1" applyFill="1" applyBorder="1" applyAlignment="1">
      <alignment vertical="center"/>
    </xf>
    <xf numFmtId="169" fontId="14" fillId="0" borderId="0" xfId="1" applyNumberFormat="1" applyFont="1" applyFill="1" applyBorder="1" applyAlignment="1">
      <alignment horizontal="center" vertical="center"/>
    </xf>
    <xf numFmtId="169" fontId="2" fillId="0" borderId="0" xfId="1" applyNumberFormat="1" applyFont="1" applyFill="1" applyBorder="1" applyAlignment="1">
      <alignment horizontal="center" vertical="center"/>
    </xf>
    <xf numFmtId="168" fontId="15" fillId="0" borderId="3" xfId="1" applyNumberFormat="1" applyFont="1" applyFill="1" applyBorder="1" applyAlignment="1">
      <alignment horizontal="center" vertical="center"/>
    </xf>
    <xf numFmtId="0" fontId="26" fillId="0" borderId="0" xfId="0" applyFont="1" applyAlignment="1">
      <alignment vertical="top"/>
    </xf>
    <xf numFmtId="0" fontId="30" fillId="0" borderId="0" xfId="17" applyFont="1" applyAlignment="1">
      <alignment horizontal="center" vertical="center"/>
    </xf>
    <xf numFmtId="0" fontId="28" fillId="0" borderId="0" xfId="0" applyFont="1" applyAlignment="1">
      <alignment vertical="top"/>
    </xf>
    <xf numFmtId="0" fontId="28" fillId="0" borderId="0" xfId="0" applyFont="1" applyAlignment="1">
      <alignment horizontal="left" vertical="center" indent="4"/>
    </xf>
    <xf numFmtId="166" fontId="26" fillId="0" borderId="0" xfId="1" applyNumberFormat="1" applyFont="1" applyFill="1" applyBorder="1" applyAlignment="1">
      <alignment horizontal="right" vertical="center"/>
    </xf>
    <xf numFmtId="178" fontId="26" fillId="0" borderId="0" xfId="40" applyNumberFormat="1" applyFont="1" applyFill="1" applyAlignment="1">
      <alignment vertical="center"/>
    </xf>
    <xf numFmtId="166" fontId="26" fillId="0" borderId="0" xfId="1" applyNumberFormat="1" applyFont="1" applyFill="1" applyAlignment="1"/>
    <xf numFmtId="166" fontId="28" fillId="0" borderId="4" xfId="1" applyNumberFormat="1" applyFont="1" applyFill="1" applyBorder="1" applyAlignment="1">
      <alignment horizontal="center" vertical="center"/>
    </xf>
    <xf numFmtId="164" fontId="26" fillId="0" borderId="0" xfId="0" applyNumberFormat="1" applyFont="1" applyAlignment="1">
      <alignment vertical="center"/>
    </xf>
    <xf numFmtId="166" fontId="26" fillId="0" borderId="0" xfId="17" applyNumberFormat="1" applyFont="1" applyAlignment="1">
      <alignment vertical="center"/>
    </xf>
    <xf numFmtId="169" fontId="22" fillId="0" borderId="0" xfId="23" applyNumberFormat="1" applyFont="1"/>
    <xf numFmtId="164" fontId="1" fillId="0" borderId="0" xfId="22" applyNumberFormat="1" applyFont="1" applyAlignment="1">
      <alignment vertical="center"/>
    </xf>
    <xf numFmtId="0" fontId="28" fillId="0" borderId="0" xfId="17" applyFont="1"/>
    <xf numFmtId="164" fontId="26" fillId="0" borderId="3" xfId="1" applyNumberFormat="1" applyFont="1" applyFill="1" applyBorder="1" applyAlignment="1">
      <alignment horizontal="right" vertical="center"/>
    </xf>
    <xf numFmtId="166" fontId="28" fillId="0" borderId="0" xfId="1" applyNumberFormat="1" applyFont="1" applyFill="1" applyBorder="1" applyAlignment="1">
      <alignment horizontal="center" vertical="center"/>
    </xf>
    <xf numFmtId="166" fontId="26" fillId="0" borderId="3" xfId="1" applyNumberFormat="1" applyFont="1" applyFill="1" applyBorder="1" applyAlignment="1">
      <alignment horizontal="right" vertical="center"/>
    </xf>
    <xf numFmtId="166" fontId="28" fillId="0" borderId="3" xfId="1" applyNumberFormat="1" applyFont="1" applyFill="1" applyBorder="1" applyAlignment="1">
      <alignment horizontal="center" vertical="center"/>
    </xf>
    <xf numFmtId="165" fontId="26" fillId="0" borderId="0" xfId="1" applyFont="1" applyFill="1" applyBorder="1" applyAlignment="1">
      <alignment horizontal="center" vertical="center"/>
    </xf>
    <xf numFmtId="166" fontId="28" fillId="0" borderId="2" xfId="1" applyNumberFormat="1" applyFont="1" applyFill="1" applyBorder="1" applyAlignment="1">
      <alignment horizontal="center" vertical="center"/>
    </xf>
    <xf numFmtId="166" fontId="26" fillId="0" borderId="0" xfId="1" applyNumberFormat="1" applyFont="1" applyFill="1" applyBorder="1" applyAlignment="1">
      <alignment vertical="center"/>
    </xf>
    <xf numFmtId="166" fontId="26" fillId="0" borderId="3" xfId="1" applyNumberFormat="1" applyFont="1" applyFill="1" applyBorder="1" applyAlignment="1">
      <alignment vertical="center"/>
    </xf>
    <xf numFmtId="0" fontId="1" fillId="0" borderId="0" xfId="39" applyFont="1" applyAlignment="1">
      <alignment horizontal="center"/>
    </xf>
    <xf numFmtId="0" fontId="15" fillId="0" borderId="0" xfId="22" applyFont="1" applyAlignment="1">
      <alignment vertical="center"/>
    </xf>
    <xf numFmtId="0" fontId="15" fillId="0" borderId="0" xfId="28" applyFont="1" applyAlignment="1">
      <alignment vertical="center"/>
    </xf>
    <xf numFmtId="168" fontId="15" fillId="0" borderId="0" xfId="6" applyNumberFormat="1" applyFont="1" applyFill="1" applyBorder="1" applyAlignment="1">
      <alignment horizontal="center" vertical="center"/>
    </xf>
    <xf numFmtId="164" fontId="15" fillId="0" borderId="3" xfId="36" applyNumberFormat="1" applyFont="1" applyBorder="1" applyAlignment="1">
      <alignment horizontal="right" vertical="center"/>
    </xf>
    <xf numFmtId="164" fontId="15" fillId="0" borderId="3" xfId="1" applyNumberFormat="1" applyFont="1" applyFill="1" applyBorder="1" applyAlignment="1">
      <alignment vertical="center"/>
    </xf>
    <xf numFmtId="166" fontId="15" fillId="0" borderId="0" xfId="1" applyNumberFormat="1" applyFont="1" applyFill="1" applyBorder="1" applyAlignment="1">
      <alignment horizontal="center" vertical="center"/>
    </xf>
    <xf numFmtId="166" fontId="28" fillId="0" borderId="1" xfId="1" applyNumberFormat="1" applyFont="1" applyFill="1" applyBorder="1" applyAlignment="1">
      <alignment horizontal="center" vertical="center"/>
    </xf>
    <xf numFmtId="165" fontId="28" fillId="0" borderId="4" xfId="1" applyFont="1" applyFill="1" applyBorder="1" applyAlignment="1">
      <alignment horizontal="center" vertical="center"/>
    </xf>
    <xf numFmtId="179" fontId="25" fillId="0" borderId="0" xfId="0" applyNumberFormat="1" applyFont="1" applyAlignment="1">
      <alignment vertical="center"/>
    </xf>
    <xf numFmtId="0" fontId="26" fillId="0" borderId="0" xfId="22" applyFont="1" applyAlignment="1">
      <alignment vertical="center"/>
    </xf>
    <xf numFmtId="168" fontId="15" fillId="0" borderId="3" xfId="1" applyNumberFormat="1" applyFont="1" applyBorder="1" applyAlignment="1">
      <alignment horizontal="center" vertical="center"/>
    </xf>
    <xf numFmtId="169" fontId="14" fillId="0" borderId="3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1" fillId="0" borderId="0" xfId="22" applyFont="1" applyAlignment="1">
      <alignment horizontal="center" vertical="center"/>
    </xf>
    <xf numFmtId="168" fontId="1" fillId="0" borderId="3" xfId="1" applyNumberFormat="1" applyFont="1" applyFill="1" applyBorder="1" applyAlignment="1">
      <alignment horizontal="center" vertical="center"/>
    </xf>
    <xf numFmtId="166" fontId="1" fillId="0" borderId="3" xfId="1" applyNumberFormat="1" applyFont="1" applyFill="1" applyBorder="1" applyAlignment="1">
      <alignment vertical="center"/>
    </xf>
    <xf numFmtId="168" fontId="1" fillId="0" borderId="3" xfId="1" applyNumberFormat="1" applyFont="1" applyBorder="1" applyAlignment="1">
      <alignment horizontal="center" vertical="center"/>
    </xf>
    <xf numFmtId="166" fontId="1" fillId="0" borderId="0" xfId="1" applyNumberFormat="1" applyFont="1" applyFill="1" applyBorder="1" applyAlignment="1">
      <alignment vertical="center"/>
    </xf>
    <xf numFmtId="0" fontId="2" fillId="0" borderId="0" xfId="0" applyFont="1"/>
    <xf numFmtId="169" fontId="2" fillId="0" borderId="3" xfId="1" applyNumberFormat="1" applyFont="1" applyFill="1" applyBorder="1" applyAlignment="1">
      <alignment horizontal="center" vertical="center"/>
    </xf>
    <xf numFmtId="0" fontId="14" fillId="0" borderId="0" xfId="22" applyFont="1" applyAlignment="1">
      <alignment horizontal="left"/>
    </xf>
    <xf numFmtId="0" fontId="15" fillId="0" borderId="0" xfId="22" applyFont="1" applyAlignment="1">
      <alignment horizontal="left"/>
    </xf>
    <xf numFmtId="0" fontId="14" fillId="0" borderId="0" xfId="22" applyFont="1"/>
    <xf numFmtId="0" fontId="15" fillId="0" borderId="0" xfId="22" applyFont="1" applyAlignment="1">
      <alignment horizontal="center"/>
    </xf>
    <xf numFmtId="0" fontId="15" fillId="0" borderId="0" xfId="36" applyFont="1" applyAlignment="1">
      <alignment horizontal="right" vertical="center"/>
    </xf>
    <xf numFmtId="166" fontId="1" fillId="0" borderId="0" xfId="36" applyNumberFormat="1" applyFont="1" applyAlignment="1">
      <alignment vertical="center"/>
    </xf>
    <xf numFmtId="0" fontId="30" fillId="0" borderId="0" xfId="0" applyFont="1" applyAlignment="1">
      <alignment horizontal="left" vertical="center" indent="4"/>
    </xf>
    <xf numFmtId="0" fontId="28" fillId="0" borderId="0" xfId="17" applyFont="1" applyAlignment="1">
      <alignment vertical="center"/>
    </xf>
    <xf numFmtId="166" fontId="26" fillId="0" borderId="3" xfId="0" applyNumberFormat="1" applyFont="1" applyBorder="1" applyAlignment="1">
      <alignment vertical="center"/>
    </xf>
    <xf numFmtId="0" fontId="14" fillId="0" borderId="0" xfId="0" applyFont="1" applyAlignment="1">
      <alignment horizontal="left"/>
    </xf>
    <xf numFmtId="166" fontId="26" fillId="0" borderId="0" xfId="0" applyNumberFormat="1" applyFont="1" applyAlignment="1">
      <alignment vertical="center"/>
    </xf>
    <xf numFmtId="0" fontId="31" fillId="0" borderId="0" xfId="17" applyFont="1" applyAlignment="1">
      <alignment horizontal="left" vertical="center"/>
    </xf>
    <xf numFmtId="0" fontId="26" fillId="0" borderId="0" xfId="17" applyFont="1" applyAlignment="1">
      <alignment horizontal="left" vertical="top"/>
    </xf>
    <xf numFmtId="0" fontId="17" fillId="0" borderId="0" xfId="0" applyFont="1" applyAlignment="1">
      <alignment horizontal="left"/>
    </xf>
    <xf numFmtId="0" fontId="28" fillId="0" borderId="0" xfId="0" applyFont="1" applyAlignment="1">
      <alignment vertical="center" wrapText="1"/>
    </xf>
    <xf numFmtId="0" fontId="30" fillId="0" borderId="0" xfId="22" applyFont="1" applyAlignment="1">
      <alignment horizontal="left" vertical="center" indent="4"/>
    </xf>
    <xf numFmtId="0" fontId="28" fillId="0" borderId="0" xfId="0" applyFont="1" applyAlignment="1">
      <alignment wrapText="1"/>
    </xf>
    <xf numFmtId="0" fontId="28" fillId="0" borderId="0" xfId="22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169" fontId="16" fillId="0" borderId="0" xfId="36" applyNumberFormat="1" applyFont="1" applyAlignment="1">
      <alignment horizontal="center" vertical="center"/>
    </xf>
    <xf numFmtId="0" fontId="15" fillId="0" borderId="0" xfId="17" applyFont="1" applyAlignment="1">
      <alignment horizontal="left" vertical="center"/>
    </xf>
    <xf numFmtId="37" fontId="16" fillId="0" borderId="0" xfId="17" applyNumberFormat="1" applyFont="1" applyAlignment="1">
      <alignment horizontal="center" vertical="center"/>
    </xf>
    <xf numFmtId="0" fontId="14" fillId="0" borderId="0" xfId="17" applyFont="1" applyAlignment="1">
      <alignment horizontal="left" vertical="center"/>
    </xf>
    <xf numFmtId="0" fontId="14" fillId="0" borderId="0" xfId="17" applyFont="1" applyAlignment="1">
      <alignment horizontal="center" vertical="center"/>
    </xf>
    <xf numFmtId="0" fontId="14" fillId="0" borderId="0" xfId="17" applyFont="1" applyAlignment="1">
      <alignment horizontal="right" vertical="center"/>
    </xf>
    <xf numFmtId="0" fontId="30" fillId="0" borderId="0" xfId="0" applyFont="1" applyAlignment="1">
      <alignment horizontal="center" vertical="center"/>
    </xf>
    <xf numFmtId="172" fontId="15" fillId="0" borderId="0" xfId="25" applyNumberFormat="1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12" fillId="0" borderId="0" xfId="22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5" fillId="0" borderId="6" xfId="0" applyFont="1" applyBorder="1" applyAlignment="1">
      <alignment horizontal="center" vertical="center"/>
    </xf>
    <xf numFmtId="0" fontId="1" fillId="0" borderId="3" xfId="22" applyFont="1" applyBorder="1" applyAlignment="1">
      <alignment horizontal="center" vertical="center"/>
    </xf>
    <xf numFmtId="0" fontId="2" fillId="0" borderId="0" xfId="22" applyFont="1" applyAlignment="1">
      <alignment horizontal="center" vertical="center"/>
    </xf>
    <xf numFmtId="164" fontId="11" fillId="0" borderId="0" xfId="1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center" vertical="center"/>
    </xf>
    <xf numFmtId="0" fontId="15" fillId="0" borderId="3" xfId="22" applyFont="1" applyBorder="1" applyAlignment="1">
      <alignment horizontal="center" vertical="top" wrapText="1"/>
    </xf>
    <xf numFmtId="0" fontId="14" fillId="0" borderId="0" xfId="0" applyFont="1" applyAlignment="1">
      <alignment horizontal="center" vertical="center"/>
    </xf>
    <xf numFmtId="0" fontId="12" fillId="0" borderId="0" xfId="36" applyFont="1" applyAlignment="1">
      <alignment horizontal="left" vertical="center"/>
    </xf>
    <xf numFmtId="0" fontId="14" fillId="0" borderId="0" xfId="36" applyFont="1" applyAlignment="1">
      <alignment horizontal="center" vertical="center"/>
    </xf>
  </cellXfs>
  <cellStyles count="41">
    <cellStyle name="Comma" xfId="1" builtinId="3"/>
    <cellStyle name="Comma 2" xfId="2"/>
    <cellStyle name="Comma 2 2" xfId="3"/>
    <cellStyle name="Comma 3" xfId="4"/>
    <cellStyle name="Comma 3 2" xfId="5"/>
    <cellStyle name="Comma 4" xfId="6"/>
    <cellStyle name="Comma 4 2" xfId="7"/>
    <cellStyle name="Comma 5" xfId="8"/>
    <cellStyle name="Comma 6 2" xfId="9"/>
    <cellStyle name="Credit" xfId="10"/>
    <cellStyle name="Credit subtotal" xfId="11"/>
    <cellStyle name="Credit Total" xfId="12"/>
    <cellStyle name="Debit" xfId="13"/>
    <cellStyle name="Debit subtotal" xfId="14"/>
    <cellStyle name="Debit Total" xfId="15"/>
    <cellStyle name="no dec" xfId="16"/>
    <cellStyle name="Normal" xfId="0" builtinId="0"/>
    <cellStyle name="Normal 10" xfId="17"/>
    <cellStyle name="Normal 10 2" xfId="18"/>
    <cellStyle name="Normal 10 3" xfId="19"/>
    <cellStyle name="Normal 11" xfId="20"/>
    <cellStyle name="Normal 11 2" xfId="21"/>
    <cellStyle name="Normal 12" xfId="39"/>
    <cellStyle name="Normal 2" xfId="22"/>
    <cellStyle name="Normal 2 2" xfId="23"/>
    <cellStyle name="Normal 2 3" xfId="24"/>
    <cellStyle name="Normal 2 4" xfId="25"/>
    <cellStyle name="Normal 3" xfId="26"/>
    <cellStyle name="Normal 4" xfId="27"/>
    <cellStyle name="Normal 4 2" xfId="28"/>
    <cellStyle name="Normal 5" xfId="29"/>
    <cellStyle name="Normal 5 2" xfId="30"/>
    <cellStyle name="Normal 6" xfId="31"/>
    <cellStyle name="Normal 7" xfId="32"/>
    <cellStyle name="Normal 7 2" xfId="33"/>
    <cellStyle name="Normal 7 2 2" xfId="34"/>
    <cellStyle name="Normal 8" xfId="35"/>
    <cellStyle name="Normal 8 2" xfId="36"/>
    <cellStyle name="Normal 9" xfId="37"/>
    <cellStyle name="Percent" xfId="38" builtinId="5"/>
    <cellStyle name="Percent 2" xfId="40"/>
  </cellStyles>
  <dxfs count="0"/>
  <tableStyles count="0" defaultTableStyle="TableStyleMedium9" defaultPivotStyle="PivotStyleLight16"/>
  <colors>
    <mruColors>
      <color rgb="FFCCFFFF"/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8"/>
  <sheetViews>
    <sheetView tabSelected="1" view="pageBreakPreview" zoomScale="70" zoomScaleNormal="80" zoomScaleSheetLayoutView="70" workbookViewId="0"/>
  </sheetViews>
  <sheetFormatPr defaultColWidth="10.69140625" defaultRowHeight="22.05" customHeight="1"/>
  <cols>
    <col min="1" max="1" width="69.4609375" style="18" customWidth="1"/>
    <col min="2" max="2" width="9.4609375" style="22" customWidth="1"/>
    <col min="3" max="3" width="1.3046875" style="21" customWidth="1"/>
    <col min="4" max="4" width="14.765625" style="18" customWidth="1"/>
    <col min="5" max="5" width="1.4609375" style="18" customWidth="1"/>
    <col min="6" max="6" width="14.765625" style="18" customWidth="1"/>
    <col min="7" max="7" width="1.4609375" style="18" customWidth="1"/>
    <col min="8" max="8" width="14.765625" style="18" customWidth="1"/>
    <col min="9" max="9" width="1.4609375" style="18" customWidth="1"/>
    <col min="10" max="10" width="14.765625" style="18" customWidth="1"/>
    <col min="11" max="16384" width="10.69140625" style="18"/>
  </cols>
  <sheetData>
    <row r="1" spans="1:10" s="17" customFormat="1" ht="23.4">
      <c r="A1" s="190" t="s">
        <v>0</v>
      </c>
    </row>
    <row r="2" spans="1:10" s="17" customFormat="1" ht="23.4">
      <c r="A2" s="190" t="s">
        <v>1</v>
      </c>
      <c r="B2" s="190"/>
      <c r="C2" s="190"/>
      <c r="D2" s="190"/>
      <c r="E2" s="190"/>
      <c r="F2" s="190"/>
      <c r="G2" s="190"/>
      <c r="H2" s="190"/>
      <c r="I2" s="190"/>
      <c r="J2" s="190"/>
    </row>
    <row r="3" spans="1:10" ht="22.2">
      <c r="A3" s="285"/>
      <c r="B3" s="285"/>
      <c r="C3" s="285"/>
      <c r="D3" s="285"/>
      <c r="E3" s="285"/>
      <c r="F3" s="285"/>
      <c r="G3" s="285"/>
      <c r="H3" s="285"/>
      <c r="I3" s="285"/>
      <c r="J3" s="285"/>
    </row>
    <row r="4" spans="1:10" ht="22.2">
      <c r="A4" s="19"/>
      <c r="B4" s="20"/>
      <c r="D4" s="286" t="s">
        <v>2</v>
      </c>
      <c r="E4" s="286"/>
      <c r="F4" s="286"/>
      <c r="H4" s="286" t="s">
        <v>3</v>
      </c>
      <c r="I4" s="286"/>
      <c r="J4" s="286"/>
    </row>
    <row r="5" spans="1:10" ht="22.2">
      <c r="A5" s="19"/>
      <c r="D5" s="23" t="s">
        <v>4</v>
      </c>
      <c r="E5" s="23"/>
      <c r="F5" s="23" t="s">
        <v>5</v>
      </c>
      <c r="H5" s="23" t="s">
        <v>4</v>
      </c>
      <c r="I5" s="23"/>
      <c r="J5" s="23" t="s">
        <v>5</v>
      </c>
    </row>
    <row r="6" spans="1:10" ht="22.2">
      <c r="A6" s="19"/>
      <c r="D6" s="21">
        <v>2566</v>
      </c>
      <c r="E6" s="21"/>
      <c r="F6" s="21">
        <v>2565</v>
      </c>
      <c r="H6" s="21">
        <v>2566</v>
      </c>
      <c r="I6" s="21"/>
      <c r="J6" s="21">
        <v>2565</v>
      </c>
    </row>
    <row r="7" spans="1:10" ht="22.2">
      <c r="A7" s="191" t="s">
        <v>6</v>
      </c>
      <c r="B7" s="22" t="s">
        <v>7</v>
      </c>
      <c r="D7" s="21" t="s">
        <v>8</v>
      </c>
      <c r="H7" s="21" t="s">
        <v>8</v>
      </c>
    </row>
    <row r="8" spans="1:10" ht="22.2">
      <c r="B8" s="24"/>
      <c r="C8" s="19"/>
      <c r="D8" s="284" t="s">
        <v>9</v>
      </c>
      <c r="E8" s="284"/>
      <c r="F8" s="284"/>
      <c r="G8" s="284"/>
      <c r="H8" s="284"/>
      <c r="I8" s="284"/>
      <c r="J8" s="284"/>
    </row>
    <row r="9" spans="1:10" ht="22.2">
      <c r="A9" s="148" t="s">
        <v>10</v>
      </c>
      <c r="D9" s="25"/>
      <c r="E9" s="25"/>
      <c r="F9" s="25"/>
      <c r="G9" s="25"/>
      <c r="H9" s="25"/>
      <c r="I9" s="25"/>
      <c r="J9" s="25"/>
    </row>
    <row r="10" spans="1:10" ht="21.6">
      <c r="A10" s="18" t="s">
        <v>11</v>
      </c>
      <c r="D10" s="25">
        <v>24040</v>
      </c>
      <c r="E10" s="27"/>
      <c r="F10" s="25">
        <v>13072</v>
      </c>
      <c r="G10" s="27"/>
      <c r="H10" s="27">
        <v>8201</v>
      </c>
      <c r="I10" s="27"/>
      <c r="J10" s="27">
        <v>9545</v>
      </c>
    </row>
    <row r="11" spans="1:10" ht="21.6">
      <c r="A11" s="45" t="s">
        <v>12</v>
      </c>
      <c r="B11" s="22">
        <v>2</v>
      </c>
      <c r="D11" s="27">
        <v>365</v>
      </c>
      <c r="E11" s="28"/>
      <c r="F11" s="27">
        <v>220</v>
      </c>
      <c r="G11" s="28"/>
      <c r="H11" s="28">
        <v>365</v>
      </c>
      <c r="I11" s="28"/>
      <c r="J11" s="28">
        <v>220</v>
      </c>
    </row>
    <row r="12" spans="1:10" ht="21.6">
      <c r="A12" s="45" t="s">
        <v>13</v>
      </c>
      <c r="B12" s="22">
        <v>2</v>
      </c>
      <c r="D12" s="27">
        <v>36623</v>
      </c>
      <c r="E12" s="27"/>
      <c r="F12" s="27">
        <v>28261</v>
      </c>
      <c r="G12" s="27"/>
      <c r="H12" s="28">
        <v>36428</v>
      </c>
      <c r="I12" s="27"/>
      <c r="J12" s="28">
        <v>28196</v>
      </c>
    </row>
    <row r="13" spans="1:10" ht="21.6">
      <c r="A13" s="45" t="s">
        <v>192</v>
      </c>
      <c r="B13" s="22">
        <v>2</v>
      </c>
      <c r="D13" s="28">
        <v>972095</v>
      </c>
      <c r="E13" s="28"/>
      <c r="F13" s="28">
        <v>467485</v>
      </c>
      <c r="G13" s="28"/>
      <c r="H13" s="28">
        <v>972095</v>
      </c>
      <c r="I13" s="28"/>
      <c r="J13" s="28">
        <v>467485</v>
      </c>
    </row>
    <row r="14" spans="1:10" ht="21.6">
      <c r="A14" s="45" t="s">
        <v>15</v>
      </c>
      <c r="B14" s="22">
        <v>3</v>
      </c>
      <c r="D14" s="28">
        <v>94000</v>
      </c>
      <c r="E14" s="27"/>
      <c r="F14" s="28">
        <v>73800</v>
      </c>
      <c r="G14" s="27"/>
      <c r="H14" s="28">
        <v>94000</v>
      </c>
      <c r="I14" s="27"/>
      <c r="J14" s="28">
        <v>73800</v>
      </c>
    </row>
    <row r="15" spans="1:10" s="45" customFormat="1" ht="21.6">
      <c r="A15" s="41" t="s">
        <v>16</v>
      </c>
      <c r="B15" s="42"/>
      <c r="C15" s="43"/>
      <c r="D15" s="44">
        <v>36896</v>
      </c>
      <c r="E15" s="44"/>
      <c r="F15" s="44">
        <v>361006</v>
      </c>
      <c r="G15" s="44"/>
      <c r="H15" s="44">
        <v>36896</v>
      </c>
      <c r="I15" s="44"/>
      <c r="J15" s="44">
        <v>361006</v>
      </c>
    </row>
    <row r="16" spans="1:10" ht="21.6">
      <c r="A16" s="45" t="s">
        <v>17</v>
      </c>
      <c r="D16" s="28">
        <v>16324</v>
      </c>
      <c r="E16" s="28"/>
      <c r="F16" s="28">
        <v>16023</v>
      </c>
      <c r="G16" s="28"/>
      <c r="H16" s="28">
        <v>16324</v>
      </c>
      <c r="I16" s="28"/>
      <c r="J16" s="28">
        <v>16014</v>
      </c>
    </row>
    <row r="17" spans="1:15" s="19" customFormat="1" ht="22.2">
      <c r="A17" s="47" t="s">
        <v>18</v>
      </c>
      <c r="B17" s="24"/>
      <c r="C17" s="187"/>
      <c r="D17" s="149">
        <f>SUM(D10:D16)</f>
        <v>1180343</v>
      </c>
      <c r="E17" s="150"/>
      <c r="F17" s="149">
        <f>SUM(F10:F16)</f>
        <v>959867</v>
      </c>
      <c r="G17" s="150"/>
      <c r="H17" s="149">
        <f>SUM(H10:H16)</f>
        <v>1164309</v>
      </c>
      <c r="I17" s="150"/>
      <c r="J17" s="149">
        <f>SUM(J10:J16)</f>
        <v>956266</v>
      </c>
    </row>
    <row r="18" spans="1:15" ht="21.6">
      <c r="A18" s="30"/>
      <c r="D18" s="28"/>
      <c r="E18" s="27"/>
      <c r="F18" s="28"/>
      <c r="G18" s="27"/>
      <c r="H18" s="28"/>
      <c r="I18" s="27"/>
      <c r="J18" s="28"/>
    </row>
    <row r="19" spans="1:15" ht="22.2">
      <c r="A19" s="148" t="s">
        <v>19</v>
      </c>
      <c r="D19" s="31"/>
      <c r="E19" s="31"/>
      <c r="F19" s="31"/>
      <c r="G19" s="31"/>
      <c r="H19" s="31"/>
      <c r="I19" s="31"/>
      <c r="J19" s="31"/>
    </row>
    <row r="20" spans="1:15" ht="21.6">
      <c r="A20" s="41" t="s">
        <v>20</v>
      </c>
      <c r="B20" s="42"/>
      <c r="D20" s="31">
        <v>373469</v>
      </c>
      <c r="E20" s="31"/>
      <c r="F20" s="31">
        <v>373167</v>
      </c>
      <c r="G20" s="31"/>
      <c r="H20" s="31">
        <v>72160</v>
      </c>
      <c r="I20" s="32"/>
      <c r="J20" s="31">
        <v>72416</v>
      </c>
      <c r="L20" s="34"/>
      <c r="M20" s="34"/>
      <c r="N20" s="34"/>
      <c r="O20" s="34"/>
    </row>
    <row r="21" spans="1:15" ht="21.6">
      <c r="A21" s="45" t="s">
        <v>21</v>
      </c>
      <c r="D21" s="31">
        <v>0</v>
      </c>
      <c r="E21" s="31"/>
      <c r="F21" s="31">
        <v>0</v>
      </c>
      <c r="G21" s="31"/>
      <c r="H21" s="31">
        <v>605457</v>
      </c>
      <c r="I21" s="31"/>
      <c r="J21" s="31">
        <v>605457</v>
      </c>
      <c r="M21" s="34"/>
    </row>
    <row r="22" spans="1:15" ht="21.6">
      <c r="A22" s="45" t="s">
        <v>22</v>
      </c>
      <c r="B22" s="22">
        <v>4</v>
      </c>
      <c r="D22" s="176">
        <v>2095159</v>
      </c>
      <c r="E22" s="31"/>
      <c r="F22" s="176">
        <v>1896250</v>
      </c>
      <c r="G22" s="31"/>
      <c r="H22" s="31">
        <v>2192736</v>
      </c>
      <c r="I22" s="31"/>
      <c r="J22" s="31">
        <v>1972345</v>
      </c>
    </row>
    <row r="23" spans="1:15" ht="21.6">
      <c r="A23" s="45" t="s">
        <v>23</v>
      </c>
      <c r="D23" s="31">
        <v>8249</v>
      </c>
      <c r="E23" s="31"/>
      <c r="F23" s="31">
        <v>9200</v>
      </c>
      <c r="G23" s="31"/>
      <c r="H23" s="31">
        <v>8249</v>
      </c>
      <c r="I23" s="31"/>
      <c r="J23" s="31">
        <v>9200</v>
      </c>
    </row>
    <row r="24" spans="1:15" ht="21.6">
      <c r="A24" s="45" t="s">
        <v>24</v>
      </c>
      <c r="D24" s="31">
        <v>8316</v>
      </c>
      <c r="E24" s="31"/>
      <c r="F24" s="31">
        <v>5658</v>
      </c>
      <c r="G24" s="31"/>
      <c r="H24" s="31">
        <v>8316</v>
      </c>
      <c r="I24" s="31"/>
      <c r="J24" s="31">
        <v>5658</v>
      </c>
    </row>
    <row r="25" spans="1:15" ht="21.6">
      <c r="A25" s="45" t="s">
        <v>25</v>
      </c>
      <c r="D25" s="31">
        <v>45356</v>
      </c>
      <c r="E25" s="31"/>
      <c r="F25" s="31">
        <v>45356</v>
      </c>
      <c r="G25" s="31"/>
      <c r="H25" s="31">
        <v>0</v>
      </c>
      <c r="I25" s="29"/>
      <c r="J25" s="31">
        <v>0</v>
      </c>
    </row>
    <row r="26" spans="1:15" ht="21.6">
      <c r="A26" s="45" t="s">
        <v>26</v>
      </c>
      <c r="D26" s="31">
        <v>1741</v>
      </c>
      <c r="E26" s="31"/>
      <c r="F26" s="31">
        <v>1148</v>
      </c>
      <c r="G26" s="31"/>
      <c r="H26" s="31">
        <v>1741</v>
      </c>
      <c r="I26" s="31"/>
      <c r="J26" s="31">
        <v>1148</v>
      </c>
    </row>
    <row r="27" spans="1:15" ht="21.6">
      <c r="A27" s="45" t="s">
        <v>27</v>
      </c>
      <c r="B27" s="22">
        <v>2</v>
      </c>
      <c r="D27" s="31">
        <v>758</v>
      </c>
      <c r="E27" s="31"/>
      <c r="F27" s="31">
        <v>759</v>
      </c>
      <c r="G27" s="31"/>
      <c r="H27" s="31">
        <v>758</v>
      </c>
      <c r="I27" s="31"/>
      <c r="J27" s="31">
        <v>759</v>
      </c>
    </row>
    <row r="28" spans="1:15" s="19" customFormat="1" ht="22.2">
      <c r="A28" s="47" t="s">
        <v>28</v>
      </c>
      <c r="B28" s="24"/>
      <c r="C28" s="187"/>
      <c r="D28" s="151">
        <f>SUM(D20:D27)</f>
        <v>2533048</v>
      </c>
      <c r="E28" s="110"/>
      <c r="F28" s="151">
        <f>SUM(F20:F27)</f>
        <v>2331538</v>
      </c>
      <c r="G28" s="110"/>
      <c r="H28" s="151">
        <f>SUM(H20:H27)</f>
        <v>2889417</v>
      </c>
      <c r="I28" s="110"/>
      <c r="J28" s="151">
        <f>SUM(J20:J27)</f>
        <v>2666983</v>
      </c>
    </row>
    <row r="29" spans="1:15" s="19" customFormat="1" ht="22.2">
      <c r="A29" s="47"/>
      <c r="B29" s="24"/>
      <c r="C29" s="187"/>
      <c r="D29" s="152"/>
      <c r="E29" s="152"/>
      <c r="F29" s="152"/>
      <c r="G29" s="152"/>
      <c r="H29" s="152"/>
      <c r="I29" s="152"/>
      <c r="J29" s="152"/>
    </row>
    <row r="30" spans="1:15" ht="22.8" thickBot="1">
      <c r="A30" s="19" t="s">
        <v>29</v>
      </c>
      <c r="B30" s="24"/>
      <c r="C30" s="187"/>
      <c r="D30" s="153">
        <f>D28+D17</f>
        <v>3713391</v>
      </c>
      <c r="E30" s="152"/>
      <c r="F30" s="153">
        <f>F28+F17</f>
        <v>3291405</v>
      </c>
      <c r="G30" s="152"/>
      <c r="H30" s="153">
        <f>H28+H17</f>
        <v>4053726</v>
      </c>
      <c r="I30" s="152"/>
      <c r="J30" s="153">
        <f>J28+J17</f>
        <v>3623249</v>
      </c>
    </row>
    <row r="31" spans="1:15" ht="22.8" thickTop="1">
      <c r="A31" s="19"/>
      <c r="B31" s="24"/>
      <c r="C31" s="187"/>
      <c r="D31" s="32"/>
      <c r="E31" s="32"/>
      <c r="F31" s="32"/>
      <c r="G31" s="32"/>
      <c r="H31" s="32"/>
      <c r="I31" s="32"/>
      <c r="J31" s="32"/>
    </row>
    <row r="32" spans="1:15" ht="22.2" hidden="1">
      <c r="A32" s="19"/>
      <c r="B32" s="24"/>
      <c r="C32" s="187"/>
      <c r="D32" s="32"/>
      <c r="E32" s="32"/>
      <c r="F32" s="32"/>
      <c r="G32" s="32"/>
      <c r="H32" s="32"/>
      <c r="I32" s="32"/>
      <c r="J32" s="32"/>
    </row>
    <row r="33" spans="1:10" ht="22.2" hidden="1">
      <c r="A33" s="19"/>
      <c r="B33" s="24"/>
      <c r="C33" s="187"/>
      <c r="D33" s="32"/>
      <c r="E33" s="32"/>
      <c r="F33" s="32"/>
      <c r="G33" s="32"/>
      <c r="H33" s="32"/>
      <c r="I33" s="32"/>
      <c r="J33" s="32"/>
    </row>
    <row r="34" spans="1:10" ht="22.2" hidden="1">
      <c r="A34" s="19"/>
      <c r="B34" s="24"/>
      <c r="C34" s="187"/>
      <c r="D34" s="32"/>
      <c r="E34" s="32"/>
      <c r="F34" s="32"/>
      <c r="G34" s="32"/>
      <c r="H34" s="32"/>
      <c r="I34" s="32"/>
      <c r="J34" s="32"/>
    </row>
    <row r="35" spans="1:10" ht="22.2" hidden="1">
      <c r="A35" s="19"/>
      <c r="B35" s="24"/>
      <c r="C35" s="187"/>
      <c r="D35" s="32"/>
      <c r="E35" s="32"/>
      <c r="F35" s="32"/>
      <c r="G35" s="32"/>
      <c r="H35" s="32"/>
      <c r="I35" s="32"/>
      <c r="J35" s="32"/>
    </row>
    <row r="36" spans="1:10" ht="21.6" hidden="1">
      <c r="A36" s="283" t="s">
        <v>30</v>
      </c>
      <c r="B36" s="283"/>
      <c r="D36" s="32"/>
      <c r="E36" s="34"/>
      <c r="F36" s="32"/>
      <c r="G36" s="34"/>
      <c r="H36" s="32"/>
      <c r="I36" s="34"/>
      <c r="J36" s="32"/>
    </row>
    <row r="37" spans="1:10" s="17" customFormat="1" ht="23.4">
      <c r="A37" s="190" t="s">
        <v>0</v>
      </c>
    </row>
    <row r="38" spans="1:10" s="17" customFormat="1" ht="23.4">
      <c r="A38" s="190" t="s">
        <v>1</v>
      </c>
      <c r="B38" s="190"/>
      <c r="C38" s="190"/>
      <c r="D38" s="190"/>
      <c r="E38" s="190"/>
      <c r="F38" s="190"/>
      <c r="G38" s="190"/>
      <c r="H38" s="190"/>
      <c r="I38" s="190"/>
      <c r="J38" s="190"/>
    </row>
    <row r="39" spans="1:10" ht="22.2">
      <c r="A39" s="287" t="s">
        <v>30</v>
      </c>
      <c r="B39" s="287"/>
      <c r="C39" s="287"/>
      <c r="D39" s="287"/>
      <c r="E39" s="287"/>
      <c r="F39" s="287"/>
      <c r="G39" s="287"/>
      <c r="H39" s="287"/>
      <c r="I39" s="287"/>
      <c r="J39" s="287"/>
    </row>
    <row r="40" spans="1:10" ht="22.2">
      <c r="A40" s="19"/>
      <c r="B40" s="18"/>
      <c r="D40" s="19"/>
      <c r="E40" s="187" t="s">
        <v>2</v>
      </c>
      <c r="F40" s="19"/>
      <c r="G40" s="19"/>
      <c r="H40" s="286" t="s">
        <v>3</v>
      </c>
      <c r="I40" s="286"/>
      <c r="J40" s="286"/>
    </row>
    <row r="41" spans="1:10" ht="22.2">
      <c r="A41" s="19"/>
      <c r="D41" s="23" t="s">
        <v>4</v>
      </c>
      <c r="E41" s="23"/>
      <c r="F41" s="23" t="s">
        <v>5</v>
      </c>
      <c r="H41" s="23" t="s">
        <v>4</v>
      </c>
      <c r="I41" s="23"/>
      <c r="J41" s="23" t="s">
        <v>5</v>
      </c>
    </row>
    <row r="42" spans="1:10" ht="22.2">
      <c r="A42" s="19"/>
      <c r="D42" s="21">
        <v>2566</v>
      </c>
      <c r="E42" s="21"/>
      <c r="F42" s="21">
        <v>2565</v>
      </c>
      <c r="H42" s="21">
        <v>2566</v>
      </c>
      <c r="I42" s="21"/>
      <c r="J42" s="21">
        <v>2565</v>
      </c>
    </row>
    <row r="43" spans="1:10" ht="22.2">
      <c r="A43" s="191" t="s">
        <v>31</v>
      </c>
      <c r="B43" s="22" t="s">
        <v>7</v>
      </c>
      <c r="D43" s="21" t="s">
        <v>8</v>
      </c>
      <c r="H43" s="21" t="s">
        <v>8</v>
      </c>
    </row>
    <row r="44" spans="1:10" ht="22.2">
      <c r="B44" s="24"/>
      <c r="C44" s="187"/>
      <c r="D44" s="284" t="s">
        <v>9</v>
      </c>
      <c r="E44" s="284"/>
      <c r="F44" s="284"/>
      <c r="G44" s="284"/>
      <c r="H44" s="284"/>
      <c r="I44" s="284"/>
      <c r="J44" s="284"/>
    </row>
    <row r="45" spans="1:10" ht="22.2">
      <c r="A45" s="148" t="s">
        <v>32</v>
      </c>
      <c r="D45" s="25"/>
      <c r="E45" s="25"/>
      <c r="F45" s="25"/>
      <c r="G45" s="25"/>
      <c r="H45" s="25"/>
      <c r="I45" s="25"/>
      <c r="J45" s="25"/>
    </row>
    <row r="46" spans="1:10" ht="21.6">
      <c r="A46" s="18" t="s">
        <v>33</v>
      </c>
      <c r="B46" s="22">
        <v>5.2</v>
      </c>
      <c r="D46" s="31">
        <v>34666</v>
      </c>
      <c r="E46" s="37"/>
      <c r="F46" s="31">
        <v>0</v>
      </c>
      <c r="G46" s="37"/>
      <c r="H46" s="31">
        <v>34666</v>
      </c>
      <c r="I46" s="37"/>
      <c r="J46" s="31">
        <v>0</v>
      </c>
    </row>
    <row r="47" spans="1:10" ht="21.6">
      <c r="A47" s="45" t="s">
        <v>34</v>
      </c>
      <c r="B47" s="33"/>
      <c r="D47" s="31">
        <v>0</v>
      </c>
      <c r="E47" s="35"/>
      <c r="F47" s="31">
        <v>300000</v>
      </c>
      <c r="G47" s="35"/>
      <c r="H47" s="35">
        <v>0</v>
      </c>
      <c r="I47" s="35"/>
      <c r="J47" s="35">
        <v>300000</v>
      </c>
    </row>
    <row r="48" spans="1:10" ht="21.6">
      <c r="A48" s="46" t="s">
        <v>35</v>
      </c>
      <c r="B48" s="18"/>
      <c r="C48" s="36"/>
      <c r="D48" s="35">
        <v>3009</v>
      </c>
      <c r="E48" s="28"/>
      <c r="F48" s="35">
        <v>2941</v>
      </c>
      <c r="G48" s="29"/>
      <c r="H48" s="35">
        <v>3009</v>
      </c>
      <c r="I48" s="29"/>
      <c r="J48" s="35">
        <v>2941</v>
      </c>
    </row>
    <row r="49" spans="1:10" ht="21.6">
      <c r="A49" s="45" t="s">
        <v>36</v>
      </c>
      <c r="B49" s="22">
        <v>2</v>
      </c>
      <c r="D49" s="35">
        <v>0</v>
      </c>
      <c r="E49" s="35"/>
      <c r="F49" s="35">
        <v>0</v>
      </c>
      <c r="G49" s="35"/>
      <c r="H49" s="35">
        <v>76263</v>
      </c>
      <c r="I49" s="35"/>
      <c r="J49" s="35">
        <v>21105</v>
      </c>
    </row>
    <row r="50" spans="1:10" ht="21.6">
      <c r="A50" s="18" t="s">
        <v>37</v>
      </c>
      <c r="B50" s="22">
        <v>5.0999999999999996</v>
      </c>
      <c r="D50" s="35">
        <v>405000</v>
      </c>
      <c r="E50" s="35"/>
      <c r="F50" s="35">
        <v>0</v>
      </c>
      <c r="G50" s="35"/>
      <c r="H50" s="35">
        <v>405000</v>
      </c>
      <c r="I50" s="35"/>
      <c r="J50" s="35">
        <v>0</v>
      </c>
    </row>
    <row r="51" spans="1:10" ht="21.6">
      <c r="A51" s="45" t="s">
        <v>38</v>
      </c>
      <c r="D51" s="35">
        <v>15443</v>
      </c>
      <c r="E51" s="35"/>
      <c r="F51" s="35">
        <v>21607</v>
      </c>
      <c r="G51" s="35"/>
      <c r="H51" s="35">
        <v>13271</v>
      </c>
      <c r="I51" s="35"/>
      <c r="J51" s="35">
        <v>19512</v>
      </c>
    </row>
    <row r="52" spans="1:10" s="19" customFormat="1" ht="22.2">
      <c r="A52" s="47" t="s">
        <v>39</v>
      </c>
      <c r="B52" s="148"/>
      <c r="C52" s="187"/>
      <c r="D52" s="154">
        <f>SUM(D46:D51)</f>
        <v>458118</v>
      </c>
      <c r="E52" s="155"/>
      <c r="F52" s="154">
        <f>SUM(F46:F51)</f>
        <v>324548</v>
      </c>
      <c r="G52" s="155"/>
      <c r="H52" s="154">
        <f>SUM(H46:H51)</f>
        <v>532209</v>
      </c>
      <c r="I52" s="155"/>
      <c r="J52" s="154">
        <f>SUM(J46:J51)</f>
        <v>343558</v>
      </c>
    </row>
    <row r="53" spans="1:10" ht="21.6">
      <c r="D53" s="37"/>
      <c r="E53" s="37"/>
      <c r="F53" s="37"/>
      <c r="G53" s="37"/>
      <c r="H53" s="37"/>
      <c r="I53" s="37"/>
      <c r="J53" s="37"/>
    </row>
    <row r="54" spans="1:10" ht="22.2">
      <c r="A54" s="148" t="s">
        <v>40</v>
      </c>
      <c r="D54" s="37"/>
      <c r="E54" s="37"/>
      <c r="F54" s="37"/>
      <c r="G54" s="37"/>
      <c r="H54" s="37"/>
      <c r="I54" s="37"/>
      <c r="J54" s="37"/>
    </row>
    <row r="55" spans="1:10" ht="21.6">
      <c r="A55" s="18" t="s">
        <v>41</v>
      </c>
      <c r="B55" s="22">
        <v>5.2</v>
      </c>
      <c r="D55" s="37">
        <v>292002</v>
      </c>
      <c r="E55" s="37"/>
      <c r="F55" s="31">
        <v>0</v>
      </c>
      <c r="G55" s="37"/>
      <c r="H55" s="37">
        <v>292002</v>
      </c>
      <c r="I55" s="37"/>
      <c r="J55" s="31">
        <v>0</v>
      </c>
    </row>
    <row r="56" spans="1:10" ht="21.6">
      <c r="A56" s="45" t="s">
        <v>42</v>
      </c>
      <c r="B56" s="33"/>
      <c r="D56" s="35">
        <v>366800</v>
      </c>
      <c r="E56" s="35"/>
      <c r="F56" s="35">
        <v>366800</v>
      </c>
      <c r="G56" s="35"/>
      <c r="H56" s="35">
        <v>366800</v>
      </c>
      <c r="I56" s="35"/>
      <c r="J56" s="35">
        <v>366800</v>
      </c>
    </row>
    <row r="57" spans="1:10" ht="21.6">
      <c r="A57" s="46" t="s">
        <v>43</v>
      </c>
      <c r="B57" s="33"/>
      <c r="C57" s="36"/>
      <c r="D57" s="28">
        <v>5350</v>
      </c>
      <c r="E57" s="28"/>
      <c r="F57" s="28">
        <v>2872</v>
      </c>
      <c r="G57" s="28"/>
      <c r="H57" s="28">
        <v>5350</v>
      </c>
      <c r="I57" s="28"/>
      <c r="J57" s="28">
        <v>2872</v>
      </c>
    </row>
    <row r="58" spans="1:10" ht="21.6">
      <c r="A58" s="45" t="s">
        <v>44</v>
      </c>
      <c r="D58" s="38">
        <v>27789</v>
      </c>
      <c r="E58" s="37"/>
      <c r="F58" s="38">
        <v>26835</v>
      </c>
      <c r="G58" s="37"/>
      <c r="H58" s="39">
        <v>27789</v>
      </c>
      <c r="I58" s="37"/>
      <c r="J58" s="39">
        <v>26835</v>
      </c>
    </row>
    <row r="59" spans="1:10" s="19" customFormat="1" ht="22.2">
      <c r="A59" s="47" t="s">
        <v>45</v>
      </c>
      <c r="B59" s="24"/>
      <c r="C59" s="187"/>
      <c r="D59" s="156">
        <f>SUM(D55:D58)</f>
        <v>691941</v>
      </c>
      <c r="E59" s="155"/>
      <c r="F59" s="156">
        <f>SUM(F56:F58)</f>
        <v>396507</v>
      </c>
      <c r="G59" s="155"/>
      <c r="H59" s="156">
        <f>SUM(H55:H58)</f>
        <v>691941</v>
      </c>
      <c r="I59" s="155"/>
      <c r="J59" s="156">
        <f>SUM(J55:J58)</f>
        <v>396507</v>
      </c>
    </row>
    <row r="60" spans="1:10" s="19" customFormat="1" ht="22.2">
      <c r="A60" s="47"/>
      <c r="B60" s="24"/>
      <c r="C60" s="187"/>
      <c r="D60" s="155"/>
      <c r="E60" s="155"/>
      <c r="F60" s="155"/>
      <c r="G60" s="155"/>
      <c r="H60" s="155"/>
      <c r="I60" s="155"/>
      <c r="J60" s="155"/>
    </row>
    <row r="61" spans="1:10" s="19" customFormat="1" ht="22.2">
      <c r="A61" s="47" t="s">
        <v>46</v>
      </c>
      <c r="B61" s="24"/>
      <c r="C61" s="187"/>
      <c r="D61" s="156">
        <f>D59+D52</f>
        <v>1150059</v>
      </c>
      <c r="E61" s="155"/>
      <c r="F61" s="156">
        <f>F59+F52</f>
        <v>721055</v>
      </c>
      <c r="G61" s="155"/>
      <c r="H61" s="156">
        <f>H59+H52</f>
        <v>1224150</v>
      </c>
      <c r="I61" s="155"/>
      <c r="J61" s="156">
        <f>J59+J52</f>
        <v>740065</v>
      </c>
    </row>
    <row r="62" spans="1:10" ht="21.6">
      <c r="A62" s="26"/>
      <c r="B62" s="192"/>
      <c r="D62" s="34"/>
      <c r="E62" s="34"/>
      <c r="F62" s="34"/>
      <c r="G62" s="34"/>
      <c r="H62" s="34"/>
      <c r="I62" s="34"/>
      <c r="J62" s="34"/>
    </row>
    <row r="63" spans="1:10" ht="22.2">
      <c r="A63" s="148" t="s">
        <v>47</v>
      </c>
      <c r="B63" s="193"/>
      <c r="D63" s="25"/>
      <c r="E63" s="25"/>
      <c r="F63" s="25"/>
      <c r="G63" s="25"/>
      <c r="H63" s="25"/>
      <c r="I63" s="25"/>
      <c r="J63" s="25"/>
    </row>
    <row r="64" spans="1:10" ht="21.6">
      <c r="A64" s="188" t="s">
        <v>48</v>
      </c>
      <c r="B64" s="22">
        <v>6</v>
      </c>
      <c r="D64" s="25"/>
      <c r="E64" s="25"/>
      <c r="F64" s="25"/>
      <c r="G64" s="25"/>
      <c r="H64" s="25"/>
      <c r="I64" s="25"/>
      <c r="J64" s="25"/>
    </row>
    <row r="65" spans="1:12" ht="21.6">
      <c r="A65" s="161" t="s">
        <v>49</v>
      </c>
      <c r="D65" s="25"/>
      <c r="E65" s="25"/>
      <c r="F65" s="25"/>
      <c r="G65" s="25"/>
      <c r="H65" s="25"/>
      <c r="I65" s="25"/>
      <c r="J65" s="25"/>
    </row>
    <row r="66" spans="1:12" ht="22.2" thickBot="1">
      <c r="A66" s="161" t="s">
        <v>50</v>
      </c>
      <c r="D66" s="40">
        <v>3458554</v>
      </c>
      <c r="E66" s="25"/>
      <c r="F66" s="25"/>
      <c r="G66" s="25"/>
      <c r="H66" s="40">
        <v>3458554</v>
      </c>
      <c r="I66" s="25"/>
      <c r="J66" s="25"/>
    </row>
    <row r="67" spans="1:12" ht="22.8" thickTop="1" thickBot="1">
      <c r="A67" s="161" t="s">
        <v>51</v>
      </c>
      <c r="D67" s="32"/>
      <c r="E67" s="25"/>
      <c r="F67" s="40">
        <v>1729277</v>
      </c>
      <c r="G67" s="25"/>
      <c r="H67" s="32"/>
      <c r="I67" s="25"/>
      <c r="J67" s="40">
        <v>1729277</v>
      </c>
    </row>
    <row r="68" spans="1:12" ht="22.2" thickTop="1">
      <c r="A68" s="161" t="s">
        <v>52</v>
      </c>
      <c r="D68" s="32"/>
      <c r="E68" s="31"/>
      <c r="F68" s="32"/>
      <c r="G68" s="32"/>
      <c r="H68" s="32"/>
      <c r="I68" s="32"/>
      <c r="J68" s="32"/>
    </row>
    <row r="69" spans="1:12" ht="21.6">
      <c r="A69" s="161" t="s">
        <v>51</v>
      </c>
      <c r="D69" s="32">
        <v>1729277</v>
      </c>
      <c r="E69" s="31"/>
      <c r="F69" s="32">
        <v>1729277</v>
      </c>
      <c r="G69" s="32"/>
      <c r="H69" s="32">
        <v>1729277</v>
      </c>
      <c r="I69" s="32"/>
      <c r="J69" s="32">
        <v>1729277</v>
      </c>
    </row>
    <row r="70" spans="1:12" ht="21.6">
      <c r="A70" s="18" t="s">
        <v>53</v>
      </c>
      <c r="D70" s="32">
        <v>208455</v>
      </c>
      <c r="E70" s="32"/>
      <c r="F70" s="32">
        <v>208455</v>
      </c>
      <c r="G70" s="32"/>
      <c r="H70" s="32">
        <v>208455</v>
      </c>
      <c r="I70" s="32"/>
      <c r="J70" s="32">
        <v>208455</v>
      </c>
    </row>
    <row r="71" spans="1:12" ht="21.6">
      <c r="A71" s="18" t="s">
        <v>54</v>
      </c>
      <c r="D71" s="25"/>
      <c r="E71" s="25"/>
      <c r="F71" s="25"/>
      <c r="G71" s="25"/>
      <c r="H71" s="25"/>
      <c r="I71" s="25"/>
      <c r="J71" s="25"/>
    </row>
    <row r="72" spans="1:12" ht="21.6">
      <c r="A72" s="161" t="s">
        <v>55</v>
      </c>
      <c r="D72" s="25"/>
      <c r="E72" s="25"/>
      <c r="F72" s="25"/>
      <c r="G72" s="25"/>
      <c r="H72" s="25"/>
      <c r="I72" s="25"/>
      <c r="J72" s="25"/>
    </row>
    <row r="73" spans="1:12" ht="21.6">
      <c r="A73" s="26" t="s">
        <v>56</v>
      </c>
      <c r="D73" s="32">
        <v>82000</v>
      </c>
      <c r="E73" s="32"/>
      <c r="F73" s="32">
        <v>82000</v>
      </c>
      <c r="G73" s="32"/>
      <c r="H73" s="32">
        <v>82000</v>
      </c>
      <c r="I73" s="32"/>
      <c r="J73" s="32">
        <v>82000</v>
      </c>
    </row>
    <row r="74" spans="1:12" ht="21.6">
      <c r="A74" s="161" t="s">
        <v>57</v>
      </c>
      <c r="D74" s="32">
        <v>807160</v>
      </c>
      <c r="E74" s="32"/>
      <c r="F74" s="32">
        <v>838486</v>
      </c>
      <c r="G74" s="32"/>
      <c r="H74" s="32">
        <v>817021</v>
      </c>
      <c r="I74" s="32"/>
      <c r="J74" s="32">
        <v>870593</v>
      </c>
    </row>
    <row r="75" spans="1:12" ht="21.6">
      <c r="A75" s="18" t="s">
        <v>58</v>
      </c>
      <c r="D75" s="39">
        <v>-263560</v>
      </c>
      <c r="E75" s="32"/>
      <c r="F75" s="39">
        <v>-287868</v>
      </c>
      <c r="G75" s="32"/>
      <c r="H75" s="39">
        <v>-7177</v>
      </c>
      <c r="I75" s="32"/>
      <c r="J75" s="39">
        <v>-7141</v>
      </c>
    </row>
    <row r="76" spans="1:12" ht="22.2">
      <c r="A76" s="47" t="s">
        <v>59</v>
      </c>
      <c r="D76" s="151">
        <f>SUM(D69:D75)</f>
        <v>2563332</v>
      </c>
      <c r="E76" s="110"/>
      <c r="F76" s="151">
        <f>SUM(F69:F75)</f>
        <v>2570350</v>
      </c>
      <c r="G76" s="110"/>
      <c r="H76" s="151">
        <f>SUM(H69:H75)</f>
        <v>2829576</v>
      </c>
      <c r="I76" s="110"/>
      <c r="J76" s="151">
        <f>SUM(J69:J75)</f>
        <v>2883184</v>
      </c>
      <c r="K76" s="34"/>
      <c r="L76" s="34"/>
    </row>
    <row r="77" spans="1:12" ht="22.2">
      <c r="A77" s="47"/>
      <c r="D77" s="152"/>
      <c r="E77" s="152"/>
      <c r="F77" s="152"/>
      <c r="G77" s="152"/>
      <c r="H77" s="152"/>
      <c r="I77" s="152"/>
      <c r="J77" s="152"/>
    </row>
    <row r="78" spans="1:12" ht="22.8" thickBot="1">
      <c r="A78" s="19" t="s">
        <v>60</v>
      </c>
      <c r="B78" s="24"/>
      <c r="C78" s="187"/>
      <c r="D78" s="153">
        <f>D76+D61</f>
        <v>3713391</v>
      </c>
      <c r="E78" s="152"/>
      <c r="F78" s="153">
        <f>F76+F61</f>
        <v>3291405</v>
      </c>
      <c r="G78" s="152"/>
      <c r="H78" s="153">
        <f>H76+H61</f>
        <v>4053726</v>
      </c>
      <c r="I78" s="152"/>
      <c r="J78" s="153">
        <f>J76+J61</f>
        <v>3623249</v>
      </c>
    </row>
    <row r="79" spans="1:12" ht="22.8" thickTop="1">
      <c r="C79" s="187"/>
      <c r="D79" s="32"/>
      <c r="E79" s="32"/>
      <c r="F79" s="32"/>
      <c r="G79" s="32"/>
      <c r="H79" s="32"/>
      <c r="I79" s="32"/>
      <c r="J79" s="32"/>
    </row>
    <row r="80" spans="1:12" ht="22.2">
      <c r="A80" s="283"/>
      <c r="B80" s="283"/>
      <c r="C80" s="187"/>
      <c r="D80" s="32"/>
      <c r="E80" s="32"/>
      <c r="F80" s="32"/>
      <c r="G80" s="32"/>
      <c r="H80" s="32"/>
      <c r="I80" s="32"/>
      <c r="J80" s="32"/>
    </row>
    <row r="81" spans="2:10" ht="21.6">
      <c r="B81" s="20"/>
      <c r="D81" s="34"/>
    </row>
    <row r="82" spans="2:10" ht="21.6">
      <c r="B82" s="20"/>
      <c r="D82" s="34"/>
      <c r="E82" s="34"/>
      <c r="F82" s="34"/>
      <c r="G82" s="34"/>
      <c r="H82" s="34"/>
      <c r="I82" s="34"/>
      <c r="J82" s="34"/>
    </row>
    <row r="83" spans="2:10" ht="21.6">
      <c r="B83" s="20"/>
      <c r="D83" s="34"/>
    </row>
    <row r="84" spans="2:10" ht="21.6"/>
    <row r="85" spans="2:10" ht="21.6"/>
    <row r="87" spans="2:10" ht="21.6">
      <c r="B87" s="20"/>
    </row>
    <row r="88" spans="2:10" ht="21.6">
      <c r="B88" s="20"/>
    </row>
  </sheetData>
  <mergeCells count="9">
    <mergeCell ref="A80:B80"/>
    <mergeCell ref="A36:B36"/>
    <mergeCell ref="D44:J44"/>
    <mergeCell ref="D8:J8"/>
    <mergeCell ref="A3:J3"/>
    <mergeCell ref="D4:F4"/>
    <mergeCell ref="H4:J4"/>
    <mergeCell ref="A39:J39"/>
    <mergeCell ref="H40:J40"/>
  </mergeCells>
  <pageMargins left="0.8" right="0.8" top="0.48" bottom="0.4" header="0.5" footer="0.5"/>
  <pageSetup paperSize="9" scale="42" firstPageNumber="3" fitToHeight="0" orientation="portrait" useFirstPageNumber="1" r:id="rId1"/>
  <headerFooter alignWithMargins="0">
    <oddFooter>&amp;L&amp;15  หมายเหตุประกอบงบการเงินเป็นส่วนหนึ่งของงบการเงินระหว่างกาลนี้&amp;14
&amp;C&amp;15&amp;P</oddFooter>
  </headerFooter>
  <rowBreaks count="1" manualBreakCount="1">
    <brk id="3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9"/>
  <sheetViews>
    <sheetView view="pageBreakPreview" zoomScale="70" zoomScaleNormal="70" zoomScaleSheetLayoutView="70" workbookViewId="0"/>
  </sheetViews>
  <sheetFormatPr defaultColWidth="10.69140625" defaultRowHeight="22.05" customHeight="1"/>
  <cols>
    <col min="1" max="1" width="65.765625" style="8" customWidth="1"/>
    <col min="2" max="2" width="11.07421875" style="74" customWidth="1"/>
    <col min="3" max="3" width="1.69140625" style="74" customWidth="1"/>
    <col min="4" max="4" width="15.07421875" style="8" customWidth="1"/>
    <col min="5" max="5" width="1.69140625" style="8" customWidth="1"/>
    <col min="6" max="6" width="15.07421875" style="8" customWidth="1"/>
    <col min="7" max="7" width="1.69140625" style="8" customWidth="1"/>
    <col min="8" max="8" width="15.07421875" style="8" customWidth="1"/>
    <col min="9" max="9" width="1.4609375" style="8" customWidth="1"/>
    <col min="10" max="10" width="15.07421875" style="8" customWidth="1"/>
    <col min="11" max="11" width="2" style="8" customWidth="1"/>
    <col min="12" max="16384" width="10.69140625" style="8"/>
  </cols>
  <sheetData>
    <row r="1" spans="1:16" s="51" customFormat="1" ht="22.05" customHeight="1">
      <c r="A1" s="210" t="s">
        <v>0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0"/>
      <c r="P1" s="210"/>
    </row>
    <row r="2" spans="1:16" s="51" customFormat="1" ht="22.05" customHeight="1">
      <c r="A2" s="75" t="s">
        <v>61</v>
      </c>
      <c r="B2" s="75"/>
      <c r="C2" s="75"/>
      <c r="D2" s="75"/>
      <c r="E2" s="75"/>
      <c r="F2" s="75"/>
      <c r="G2" s="75"/>
      <c r="H2" s="75"/>
      <c r="I2" s="75"/>
      <c r="J2" s="75"/>
    </row>
    <row r="3" spans="1:16" s="51" customFormat="1" ht="22.05" customHeight="1">
      <c r="A3" s="75"/>
      <c r="B3" s="75"/>
      <c r="C3" s="75"/>
      <c r="D3" s="75"/>
      <c r="E3" s="75"/>
      <c r="F3" s="75"/>
      <c r="G3" s="75"/>
      <c r="H3" s="75"/>
      <c r="I3" s="75"/>
      <c r="J3" s="75"/>
    </row>
    <row r="4" spans="1:16" s="52" customFormat="1" ht="22.05" customHeight="1">
      <c r="A4" s="53"/>
      <c r="D4" s="290" t="s">
        <v>2</v>
      </c>
      <c r="E4" s="290"/>
      <c r="F4" s="290"/>
      <c r="G4" s="290"/>
      <c r="H4" s="290" t="s">
        <v>3</v>
      </c>
      <c r="I4" s="290"/>
      <c r="J4" s="290"/>
    </row>
    <row r="5" spans="1:16" s="52" customFormat="1" ht="22.05" customHeight="1">
      <c r="A5" s="53"/>
      <c r="B5" s="70"/>
      <c r="C5" s="70"/>
      <c r="D5" s="289" t="s">
        <v>62</v>
      </c>
      <c r="E5" s="289"/>
      <c r="F5" s="289"/>
      <c r="G5" s="54"/>
      <c r="H5" s="289" t="s">
        <v>62</v>
      </c>
      <c r="I5" s="289"/>
      <c r="J5" s="289"/>
    </row>
    <row r="6" spans="1:16" s="52" customFormat="1" ht="22.05" customHeight="1">
      <c r="A6" s="53"/>
      <c r="B6" s="70"/>
      <c r="C6" s="70"/>
      <c r="D6" s="289" t="s">
        <v>63</v>
      </c>
      <c r="E6" s="289"/>
      <c r="F6" s="289"/>
      <c r="G6" s="54"/>
      <c r="H6" s="289" t="s">
        <v>63</v>
      </c>
      <c r="I6" s="289"/>
      <c r="J6" s="289"/>
    </row>
    <row r="7" spans="1:16" s="52" customFormat="1" ht="22.05" customHeight="1">
      <c r="A7" s="53"/>
      <c r="B7" s="22"/>
      <c r="C7" s="70"/>
      <c r="D7" s="54">
        <v>2566</v>
      </c>
      <c r="F7" s="54">
        <v>2565</v>
      </c>
      <c r="H7" s="54">
        <v>2566</v>
      </c>
      <c r="J7" s="54">
        <v>2565</v>
      </c>
    </row>
    <row r="8" spans="1:16" s="52" customFormat="1" ht="22.05" customHeight="1">
      <c r="A8" s="53"/>
      <c r="B8" s="71"/>
      <c r="C8" s="71"/>
      <c r="D8" s="288" t="s">
        <v>9</v>
      </c>
      <c r="E8" s="288"/>
      <c r="F8" s="288"/>
      <c r="G8" s="288"/>
      <c r="H8" s="288"/>
      <c r="I8" s="288"/>
      <c r="J8" s="288"/>
    </row>
    <row r="9" spans="1:16" s="52" customFormat="1" ht="22.05" customHeight="1">
      <c r="A9" s="73" t="s">
        <v>64</v>
      </c>
      <c r="B9" s="70"/>
      <c r="C9" s="70"/>
      <c r="G9" s="55"/>
      <c r="H9" s="55"/>
      <c r="I9" s="55"/>
      <c r="J9" s="55"/>
    </row>
    <row r="10" spans="1:16" s="52" customFormat="1" ht="22.05" customHeight="1">
      <c r="A10" s="166" t="s">
        <v>65</v>
      </c>
      <c r="B10" s="221"/>
      <c r="C10" s="221"/>
      <c r="D10" s="56">
        <v>88946</v>
      </c>
      <c r="E10" s="57"/>
      <c r="F10" s="56">
        <v>45153</v>
      </c>
      <c r="G10" s="57"/>
      <c r="H10" s="56">
        <v>73562</v>
      </c>
      <c r="I10" s="57"/>
      <c r="J10" s="56">
        <v>19908</v>
      </c>
      <c r="K10" s="58"/>
      <c r="L10" s="228"/>
      <c r="M10" s="228"/>
    </row>
    <row r="11" spans="1:16" s="52" customFormat="1" ht="22.05" customHeight="1">
      <c r="A11" s="166" t="s">
        <v>66</v>
      </c>
      <c r="B11" s="221"/>
      <c r="C11" s="221"/>
      <c r="D11" s="31">
        <v>0</v>
      </c>
      <c r="E11" s="57"/>
      <c r="F11" s="56">
        <v>476</v>
      </c>
      <c r="G11" s="57"/>
      <c r="H11" s="31">
        <v>0</v>
      </c>
      <c r="I11" s="57"/>
      <c r="J11" s="56">
        <v>476</v>
      </c>
      <c r="K11" s="58"/>
      <c r="L11" s="228"/>
      <c r="M11" s="228"/>
    </row>
    <row r="12" spans="1:16" s="52" customFormat="1" ht="22.05" customHeight="1">
      <c r="A12" s="52" t="s">
        <v>67</v>
      </c>
      <c r="B12" s="221"/>
      <c r="C12" s="221"/>
      <c r="D12" s="31">
        <v>0</v>
      </c>
      <c r="E12" s="56"/>
      <c r="F12" s="177">
        <v>0</v>
      </c>
      <c r="G12" s="56"/>
      <c r="H12" s="31">
        <v>0</v>
      </c>
      <c r="I12" s="56"/>
      <c r="J12" s="56">
        <v>55479</v>
      </c>
      <c r="K12" s="58"/>
    </row>
    <row r="13" spans="1:16" s="52" customFormat="1" ht="22.05" customHeight="1">
      <c r="A13" s="220" t="s">
        <v>68</v>
      </c>
      <c r="B13" s="221"/>
      <c r="C13" s="221"/>
      <c r="D13" s="56">
        <v>819</v>
      </c>
      <c r="E13" s="56"/>
      <c r="F13" s="56">
        <v>147</v>
      </c>
      <c r="G13" s="56"/>
      <c r="H13" s="56">
        <v>819</v>
      </c>
      <c r="I13" s="56"/>
      <c r="J13" s="56">
        <v>290</v>
      </c>
      <c r="K13" s="58"/>
    </row>
    <row r="14" spans="1:16" s="52" customFormat="1" ht="22.05" customHeight="1">
      <c r="A14" s="222" t="s">
        <v>69</v>
      </c>
      <c r="B14" s="70"/>
      <c r="C14" s="70"/>
      <c r="D14" s="171">
        <f>SUM(D10:D13)</f>
        <v>89765</v>
      </c>
      <c r="E14" s="76"/>
      <c r="F14" s="171">
        <f>SUM(F10:F13)</f>
        <v>45776</v>
      </c>
      <c r="G14" s="76">
        <f>SUM(G10:G13)</f>
        <v>0</v>
      </c>
      <c r="H14" s="171">
        <f>SUM(H10:H13)</f>
        <v>74381</v>
      </c>
      <c r="I14" s="76"/>
      <c r="J14" s="171">
        <f>SUM(J10:J13)</f>
        <v>76153</v>
      </c>
      <c r="K14" s="58"/>
    </row>
    <row r="15" spans="1:16" s="52" customFormat="1" ht="22.05" customHeight="1">
      <c r="A15" s="223"/>
      <c r="B15" s="70"/>
      <c r="C15" s="70"/>
      <c r="D15" s="56"/>
      <c r="E15" s="56"/>
      <c r="F15" s="56"/>
      <c r="G15" s="56"/>
      <c r="H15" s="56"/>
      <c r="I15" s="56"/>
      <c r="J15" s="56"/>
      <c r="K15" s="58"/>
    </row>
    <row r="16" spans="1:16" s="52" customFormat="1" ht="22.05" customHeight="1">
      <c r="A16" s="73" t="s">
        <v>70</v>
      </c>
      <c r="B16" s="70"/>
      <c r="C16" s="70"/>
      <c r="D16" s="57"/>
      <c r="E16" s="57"/>
      <c r="F16" s="57"/>
      <c r="G16" s="57"/>
      <c r="H16" s="57"/>
      <c r="I16" s="57"/>
      <c r="J16" s="57"/>
      <c r="K16" s="58"/>
    </row>
    <row r="17" spans="1:11" s="52" customFormat="1" ht="22.05" customHeight="1">
      <c r="A17" s="220" t="s">
        <v>71</v>
      </c>
      <c r="B17" s="70"/>
      <c r="C17" s="70"/>
      <c r="D17" s="60">
        <v>17777</v>
      </c>
      <c r="E17" s="57"/>
      <c r="F17" s="60">
        <v>26677</v>
      </c>
      <c r="G17" s="57"/>
      <c r="H17" s="56">
        <v>10876</v>
      </c>
      <c r="I17" s="57"/>
      <c r="J17" s="56">
        <v>11595</v>
      </c>
      <c r="K17" s="58"/>
    </row>
    <row r="18" spans="1:11" s="52" customFormat="1" ht="22.05" customHeight="1">
      <c r="A18" s="220" t="s">
        <v>72</v>
      </c>
      <c r="B18" s="221"/>
      <c r="C18" s="221"/>
      <c r="D18" s="60">
        <v>7644</v>
      </c>
      <c r="E18" s="56"/>
      <c r="F18" s="60">
        <v>10446</v>
      </c>
      <c r="G18" s="56"/>
      <c r="H18" s="56">
        <v>7366</v>
      </c>
      <c r="I18" s="56"/>
      <c r="J18" s="56">
        <v>10441</v>
      </c>
      <c r="K18" s="58"/>
    </row>
    <row r="19" spans="1:11" s="52" customFormat="1" ht="22.05" customHeight="1">
      <c r="A19" s="220" t="s">
        <v>73</v>
      </c>
      <c r="B19" s="221"/>
      <c r="C19" s="221"/>
      <c r="D19" s="60">
        <v>1163</v>
      </c>
      <c r="E19" s="56"/>
      <c r="F19" s="239">
        <v>0</v>
      </c>
      <c r="G19" s="56"/>
      <c r="H19" s="56">
        <v>1163</v>
      </c>
      <c r="I19" s="56"/>
      <c r="J19" s="239">
        <v>0</v>
      </c>
      <c r="K19" s="58"/>
    </row>
    <row r="20" spans="1:11" s="52" customFormat="1" ht="22.05" customHeight="1">
      <c r="A20" s="220" t="s">
        <v>74</v>
      </c>
      <c r="B20" s="221"/>
      <c r="C20" s="221"/>
      <c r="D20" s="60">
        <v>11399</v>
      </c>
      <c r="E20" s="56"/>
      <c r="F20" s="60">
        <v>21855</v>
      </c>
      <c r="G20" s="56"/>
      <c r="H20" s="31">
        <v>0</v>
      </c>
      <c r="I20" s="56"/>
      <c r="J20" s="56">
        <v>7165</v>
      </c>
      <c r="K20" s="58"/>
    </row>
    <row r="21" spans="1:11" s="52" customFormat="1" ht="22.05" customHeight="1">
      <c r="A21" s="222" t="s">
        <v>75</v>
      </c>
      <c r="B21" s="269"/>
      <c r="C21" s="269"/>
      <c r="D21" s="171">
        <f>SUM(D17:D20)</f>
        <v>37983</v>
      </c>
      <c r="E21" s="77"/>
      <c r="F21" s="171">
        <f>SUM(F17:F20)</f>
        <v>58978</v>
      </c>
      <c r="G21" s="76">
        <f>SUM(G17:G18)</f>
        <v>0</v>
      </c>
      <c r="H21" s="171">
        <f>SUM(H17:H20)</f>
        <v>19405</v>
      </c>
      <c r="I21" s="76"/>
      <c r="J21" s="171">
        <f>SUM(J17:J20)</f>
        <v>29201</v>
      </c>
      <c r="K21" s="58"/>
    </row>
    <row r="22" spans="1:11" s="52" customFormat="1" ht="22.05" customHeight="1">
      <c r="A22" s="222"/>
      <c r="B22" s="269"/>
      <c r="C22" s="269"/>
      <c r="D22" s="65"/>
      <c r="E22" s="57"/>
      <c r="F22" s="65"/>
      <c r="G22" s="56"/>
      <c r="H22" s="65"/>
      <c r="I22" s="56"/>
      <c r="J22" s="65"/>
      <c r="K22" s="58"/>
    </row>
    <row r="23" spans="1:11" s="52" customFormat="1" ht="22.05" customHeight="1">
      <c r="A23" s="19" t="s">
        <v>76</v>
      </c>
      <c r="B23" s="269"/>
      <c r="C23" s="269"/>
      <c r="D23" s="172">
        <f>D14-D21</f>
        <v>51782</v>
      </c>
      <c r="E23" s="76"/>
      <c r="F23" s="182">
        <f>F14-F21</f>
        <v>-13202</v>
      </c>
      <c r="G23" s="76"/>
      <c r="H23" s="172">
        <f>H14-H21</f>
        <v>54976</v>
      </c>
      <c r="I23" s="76"/>
      <c r="J23" s="182">
        <f>J14-J21</f>
        <v>46952</v>
      </c>
      <c r="K23" s="58"/>
    </row>
    <row r="24" spans="1:11" s="52" customFormat="1" ht="22.05" customHeight="1">
      <c r="A24" s="220" t="s">
        <v>77</v>
      </c>
      <c r="B24" s="221"/>
      <c r="C24" s="221"/>
      <c r="D24" s="60">
        <v>-19834</v>
      </c>
      <c r="E24" s="61"/>
      <c r="F24" s="60">
        <v>-13852</v>
      </c>
      <c r="G24" s="56"/>
      <c r="H24" s="56">
        <v>-19834</v>
      </c>
      <c r="I24" s="56"/>
      <c r="J24" s="56">
        <v>-14789</v>
      </c>
      <c r="K24" s="58"/>
    </row>
    <row r="25" spans="1:11" s="52" customFormat="1" ht="22.05" customHeight="1">
      <c r="A25" s="220" t="s">
        <v>78</v>
      </c>
      <c r="B25" s="221"/>
      <c r="C25" s="221"/>
      <c r="D25" s="224">
        <v>0</v>
      </c>
      <c r="E25" s="61"/>
      <c r="F25" s="224">
        <v>0</v>
      </c>
      <c r="G25" s="56"/>
      <c r="H25" s="56">
        <v>-21642</v>
      </c>
      <c r="I25" s="56"/>
      <c r="J25" s="239">
        <v>0</v>
      </c>
      <c r="K25" s="58"/>
    </row>
    <row r="26" spans="1:11" s="52" customFormat="1" ht="22.05" customHeight="1">
      <c r="A26" s="18" t="s">
        <v>79</v>
      </c>
      <c r="B26" s="70"/>
      <c r="C26" s="70"/>
      <c r="D26" s="56">
        <v>15292</v>
      </c>
      <c r="E26" s="60"/>
      <c r="F26" s="224">
        <v>-30910</v>
      </c>
      <c r="G26" s="60"/>
      <c r="H26" s="179">
        <v>0</v>
      </c>
      <c r="I26" s="60"/>
      <c r="J26" s="224">
        <v>0</v>
      </c>
      <c r="K26" s="58"/>
    </row>
    <row r="27" spans="1:11" s="52" customFormat="1" ht="22.05" customHeight="1">
      <c r="A27" s="220" t="s">
        <v>80</v>
      </c>
      <c r="B27" s="70"/>
      <c r="C27" s="71"/>
      <c r="D27" s="179">
        <v>0</v>
      </c>
      <c r="E27" s="56"/>
      <c r="F27" s="233">
        <v>298806</v>
      </c>
      <c r="G27" s="56"/>
      <c r="H27" s="179">
        <v>0</v>
      </c>
      <c r="I27" s="56"/>
      <c r="J27" s="235">
        <v>0</v>
      </c>
      <c r="K27" s="58"/>
    </row>
    <row r="28" spans="1:11" s="52" customFormat="1" ht="22.05" customHeight="1">
      <c r="A28" s="270" t="s">
        <v>81</v>
      </c>
      <c r="B28" s="70"/>
      <c r="C28" s="71"/>
      <c r="D28" s="248">
        <f>SUM(D23:D27)</f>
        <v>47240</v>
      </c>
      <c r="E28" s="56"/>
      <c r="F28" s="234">
        <f>SUM(F23:F27)</f>
        <v>240842</v>
      </c>
      <c r="G28" s="56"/>
      <c r="H28" s="248">
        <f>SUM(H23:H27)</f>
        <v>13500</v>
      </c>
      <c r="I28" s="56"/>
      <c r="J28" s="234">
        <f>SUM(J23:J27)</f>
        <v>32163</v>
      </c>
      <c r="K28" s="58"/>
    </row>
    <row r="29" spans="1:11" s="52" customFormat="1" ht="22.05" customHeight="1">
      <c r="A29" s="64" t="s">
        <v>82</v>
      </c>
      <c r="B29" s="221"/>
      <c r="C29" s="23"/>
      <c r="D29" s="271">
        <v>0</v>
      </c>
      <c r="E29" s="224"/>
      <c r="F29" s="271">
        <v>-153881</v>
      </c>
      <c r="G29" s="224"/>
      <c r="H29" s="271">
        <v>0</v>
      </c>
      <c r="I29" s="224"/>
      <c r="J29" s="271">
        <v>0</v>
      </c>
      <c r="K29" s="58"/>
    </row>
    <row r="30" spans="1:11" s="52" customFormat="1" ht="22.05" customHeight="1">
      <c r="A30" s="53" t="s">
        <v>83</v>
      </c>
      <c r="B30" s="70"/>
      <c r="C30" s="70"/>
      <c r="D30" s="236">
        <f>D28+D29</f>
        <v>47240</v>
      </c>
      <c r="E30" s="78"/>
      <c r="F30" s="236">
        <f>F28+F29</f>
        <v>86961</v>
      </c>
      <c r="G30" s="78"/>
      <c r="H30" s="236">
        <f>H28+H29</f>
        <v>13500</v>
      </c>
      <c r="I30" s="78"/>
      <c r="J30" s="236">
        <f>J28+J29</f>
        <v>32163</v>
      </c>
      <c r="K30" s="58"/>
    </row>
    <row r="31" spans="1:11" s="52" customFormat="1" ht="22.05" customHeight="1">
      <c r="B31" s="71"/>
      <c r="C31" s="71"/>
      <c r="K31" s="58"/>
    </row>
    <row r="32" spans="1:11" s="52" customFormat="1" ht="22.05" customHeight="1">
      <c r="B32" s="71"/>
      <c r="C32" s="71"/>
      <c r="K32" s="58"/>
    </row>
    <row r="33" spans="1:11" s="52" customFormat="1" ht="22.05" customHeight="1">
      <c r="A33" s="75" t="s">
        <v>0</v>
      </c>
      <c r="B33" s="75"/>
      <c r="C33" s="75"/>
      <c r="D33" s="75"/>
      <c r="E33" s="75"/>
      <c r="F33" s="75"/>
      <c r="G33" s="75"/>
      <c r="H33" s="75"/>
      <c r="I33" s="75"/>
      <c r="J33" s="75"/>
      <c r="K33" s="58"/>
    </row>
    <row r="34" spans="1:11" s="52" customFormat="1" ht="22.05" customHeight="1">
      <c r="A34" s="75" t="s">
        <v>61</v>
      </c>
      <c r="B34" s="75"/>
      <c r="C34" s="75"/>
      <c r="D34" s="75"/>
      <c r="E34" s="75"/>
      <c r="F34" s="75"/>
      <c r="G34" s="75"/>
      <c r="H34" s="75"/>
      <c r="I34" s="75"/>
      <c r="J34" s="75"/>
      <c r="K34" s="58"/>
    </row>
    <row r="35" spans="1:11" s="52" customFormat="1" ht="22.05" customHeight="1">
      <c r="A35" s="291"/>
      <c r="B35" s="291"/>
      <c r="C35" s="291"/>
      <c r="D35" s="291"/>
      <c r="E35" s="291"/>
      <c r="F35" s="291"/>
      <c r="G35" s="291"/>
      <c r="H35" s="291"/>
      <c r="I35" s="291"/>
      <c r="J35" s="291"/>
      <c r="K35" s="58"/>
    </row>
    <row r="36" spans="1:11" s="52" customFormat="1" ht="22.05" customHeight="1">
      <c r="D36" s="290" t="s">
        <v>2</v>
      </c>
      <c r="E36" s="290"/>
      <c r="F36" s="290"/>
      <c r="G36" s="290"/>
      <c r="H36" s="290" t="s">
        <v>3</v>
      </c>
      <c r="I36" s="290"/>
      <c r="J36" s="290"/>
      <c r="K36" s="58"/>
    </row>
    <row r="37" spans="1:11" s="52" customFormat="1" ht="22.05" customHeight="1">
      <c r="B37" s="70"/>
      <c r="C37" s="70"/>
      <c r="D37" s="289" t="s">
        <v>62</v>
      </c>
      <c r="E37" s="289"/>
      <c r="F37" s="289"/>
      <c r="G37" s="54"/>
      <c r="H37" s="289" t="s">
        <v>62</v>
      </c>
      <c r="I37" s="289"/>
      <c r="J37" s="289"/>
      <c r="K37" s="58"/>
    </row>
    <row r="38" spans="1:11" s="52" customFormat="1" ht="22.05" customHeight="1">
      <c r="B38" s="70"/>
      <c r="C38" s="70"/>
      <c r="D38" s="289" t="s">
        <v>63</v>
      </c>
      <c r="E38" s="289"/>
      <c r="F38" s="289"/>
      <c r="G38" s="54"/>
      <c r="H38" s="289" t="s">
        <v>63</v>
      </c>
      <c r="I38" s="289"/>
      <c r="J38" s="289"/>
      <c r="K38" s="58"/>
    </row>
    <row r="39" spans="1:11" s="52" customFormat="1" ht="22.05" customHeight="1">
      <c r="B39" s="70"/>
      <c r="C39" s="70"/>
      <c r="D39" s="54">
        <v>2566</v>
      </c>
      <c r="F39" s="54">
        <v>2565</v>
      </c>
      <c r="H39" s="54">
        <v>2566</v>
      </c>
      <c r="J39" s="54">
        <v>2565</v>
      </c>
      <c r="K39" s="58"/>
    </row>
    <row r="40" spans="1:11" s="52" customFormat="1" ht="22.05" customHeight="1">
      <c r="B40" s="70"/>
      <c r="C40" s="70"/>
      <c r="D40" s="288" t="s">
        <v>9</v>
      </c>
      <c r="E40" s="288"/>
      <c r="F40" s="288"/>
      <c r="G40" s="288"/>
      <c r="H40" s="288"/>
      <c r="I40" s="288"/>
      <c r="J40" s="288"/>
      <c r="K40" s="58"/>
    </row>
    <row r="41" spans="1:11" s="52" customFormat="1" ht="22.05" customHeight="1">
      <c r="A41" s="272" t="s">
        <v>84</v>
      </c>
      <c r="B41" s="269"/>
      <c r="C41" s="269"/>
      <c r="D41" s="273"/>
      <c r="F41" s="273"/>
      <c r="H41" s="273"/>
      <c r="I41" s="273"/>
      <c r="J41" s="273"/>
      <c r="K41" s="58"/>
    </row>
    <row r="42" spans="1:11" s="52" customFormat="1" ht="22.05" customHeight="1">
      <c r="A42" s="274" t="s">
        <v>85</v>
      </c>
      <c r="B42" s="269"/>
      <c r="C42" s="269"/>
      <c r="D42" s="273"/>
      <c r="E42" s="273"/>
      <c r="F42" s="273"/>
      <c r="G42" s="273"/>
      <c r="H42" s="273"/>
      <c r="I42" s="273"/>
      <c r="J42" s="273"/>
      <c r="K42" s="58"/>
    </row>
    <row r="43" spans="1:11" s="52" customFormat="1" ht="22.05" customHeight="1">
      <c r="A43" s="207" t="s">
        <v>86</v>
      </c>
      <c r="B43" s="269"/>
      <c r="C43" s="269"/>
      <c r="D43" s="56">
        <v>4983</v>
      </c>
      <c r="E43" s="56"/>
      <c r="F43" s="56">
        <v>-5906</v>
      </c>
      <c r="G43" s="60"/>
      <c r="H43" s="60">
        <v>-50</v>
      </c>
      <c r="I43" s="62"/>
      <c r="J43" s="60">
        <v>-40</v>
      </c>
      <c r="K43" s="58"/>
    </row>
    <row r="44" spans="1:11" s="52" customFormat="1" ht="22.05" customHeight="1">
      <c r="A44" s="166" t="s">
        <v>87</v>
      </c>
      <c r="B44" s="269"/>
      <c r="C44" s="269"/>
      <c r="D44" s="63">
        <v>13435</v>
      </c>
      <c r="E44" s="56"/>
      <c r="F44" s="63">
        <v>27469</v>
      </c>
      <c r="G44" s="60"/>
      <c r="H44" s="178">
        <v>0</v>
      </c>
      <c r="I44" s="62"/>
      <c r="J44" s="39">
        <v>0</v>
      </c>
      <c r="K44" s="58"/>
    </row>
    <row r="45" spans="1:11" s="52" customFormat="1" ht="22.05" customHeight="1">
      <c r="A45" s="272" t="s">
        <v>88</v>
      </c>
      <c r="B45" s="269"/>
      <c r="C45" s="269"/>
      <c r="D45" s="173">
        <f>SUM(D43:D44)</f>
        <v>18418</v>
      </c>
      <c r="E45" s="77"/>
      <c r="F45" s="173">
        <f>SUM(F43:F44)</f>
        <v>21563</v>
      </c>
      <c r="G45" s="77"/>
      <c r="H45" s="173">
        <f>SUM(H43:H44)</f>
        <v>-50</v>
      </c>
      <c r="I45" s="77"/>
      <c r="J45" s="173">
        <f>SUM(J43:J44)</f>
        <v>-40</v>
      </c>
      <c r="K45" s="58"/>
    </row>
    <row r="46" spans="1:11" s="52" customFormat="1" ht="22.05" customHeight="1">
      <c r="A46" s="275"/>
      <c r="B46" s="269"/>
      <c r="C46" s="269"/>
      <c r="D46" s="56"/>
      <c r="E46" s="56"/>
      <c r="F46" s="56"/>
      <c r="G46" s="60"/>
      <c r="H46" s="56"/>
      <c r="I46" s="62"/>
      <c r="J46" s="56"/>
      <c r="K46" s="58"/>
    </row>
    <row r="47" spans="1:11" s="52" customFormat="1" ht="22.05" customHeight="1">
      <c r="A47" s="276" t="s">
        <v>89</v>
      </c>
      <c r="B47" s="269"/>
      <c r="C47" s="269"/>
      <c r="D47" s="56"/>
      <c r="E47" s="56"/>
      <c r="F47" s="56"/>
      <c r="G47" s="60"/>
      <c r="H47" s="59"/>
      <c r="I47" s="62"/>
      <c r="J47" s="59"/>
      <c r="K47" s="58"/>
    </row>
    <row r="48" spans="1:11" s="52" customFormat="1" ht="22.05" customHeight="1">
      <c r="A48" s="207" t="s">
        <v>90</v>
      </c>
      <c r="B48" s="269"/>
      <c r="C48" s="269"/>
      <c r="D48" s="226">
        <v>1755</v>
      </c>
      <c r="E48" s="56"/>
      <c r="F48" s="237">
        <v>0</v>
      </c>
      <c r="G48" s="60"/>
      <c r="H48" s="177">
        <v>0</v>
      </c>
      <c r="I48" s="62"/>
      <c r="J48" s="237">
        <v>0</v>
      </c>
      <c r="K48" s="58"/>
    </row>
    <row r="49" spans="1:11" s="52" customFormat="1" ht="22.05" customHeight="1">
      <c r="A49" s="232" t="s">
        <v>91</v>
      </c>
      <c r="B49" s="269"/>
      <c r="C49" s="269"/>
      <c r="D49" s="227">
        <f>SUM(D48:D48)</f>
        <v>1755</v>
      </c>
      <c r="E49" s="76"/>
      <c r="F49" s="227">
        <f>SUM(F48:F48)</f>
        <v>0</v>
      </c>
      <c r="G49" s="76"/>
      <c r="H49" s="227">
        <f>SUM(H48:H48)</f>
        <v>0</v>
      </c>
      <c r="I49" s="76"/>
      <c r="J49" s="249">
        <f>J48</f>
        <v>0</v>
      </c>
      <c r="K49" s="58"/>
    </row>
    <row r="50" spans="1:11" s="52" customFormat="1" ht="22.05" customHeight="1">
      <c r="A50" s="232" t="s">
        <v>92</v>
      </c>
      <c r="B50" s="269"/>
      <c r="C50" s="269"/>
      <c r="D50" s="227">
        <f>D45+D49</f>
        <v>20173</v>
      </c>
      <c r="E50" s="77"/>
      <c r="F50" s="227">
        <f>F45+F49</f>
        <v>21563</v>
      </c>
      <c r="G50" s="77"/>
      <c r="H50" s="227">
        <f>H45+H49</f>
        <v>-50</v>
      </c>
      <c r="I50" s="77"/>
      <c r="J50" s="227">
        <f>J45+J49</f>
        <v>-40</v>
      </c>
      <c r="K50" s="58"/>
    </row>
    <row r="51" spans="1:11" s="52" customFormat="1" ht="22.05" customHeight="1">
      <c r="A51" s="232" t="s">
        <v>93</v>
      </c>
      <c r="B51" s="269"/>
      <c r="C51" s="269"/>
      <c r="D51" s="248">
        <v>0</v>
      </c>
      <c r="E51" s="77"/>
      <c r="F51" s="248">
        <v>18824</v>
      </c>
      <c r="G51" s="77"/>
      <c r="H51" s="248">
        <v>0</v>
      </c>
      <c r="I51" s="77"/>
      <c r="J51" s="248">
        <v>0</v>
      </c>
      <c r="K51" s="58"/>
    </row>
    <row r="52" spans="1:11" s="64" customFormat="1" ht="22.05" customHeight="1" thickBot="1">
      <c r="A52" s="232" t="s">
        <v>94</v>
      </c>
      <c r="B52" s="205"/>
      <c r="C52" s="23"/>
      <c r="D52" s="238">
        <f>D50+D51+D30</f>
        <v>67413</v>
      </c>
      <c r="E52" s="206"/>
      <c r="F52" s="238">
        <f>F50+F51+F30</f>
        <v>127348</v>
      </c>
      <c r="G52" s="206"/>
      <c r="H52" s="238">
        <f>H50+H51+H30</f>
        <v>13450</v>
      </c>
      <c r="I52" s="206"/>
      <c r="J52" s="238">
        <f>J50+J51+J30</f>
        <v>32123</v>
      </c>
    </row>
    <row r="53" spans="1:11" s="52" customFormat="1" ht="21" customHeight="1" thickTop="1">
      <c r="A53" s="53"/>
      <c r="B53" s="72"/>
      <c r="C53" s="72"/>
      <c r="D53" s="66"/>
      <c r="E53" s="66"/>
      <c r="F53" s="66"/>
      <c r="G53" s="66"/>
      <c r="H53" s="172"/>
      <c r="I53" s="66"/>
      <c r="J53" s="172"/>
      <c r="K53" s="58"/>
    </row>
    <row r="54" spans="1:11" s="52" customFormat="1" ht="23.1" customHeight="1">
      <c r="A54" s="53" t="s">
        <v>95</v>
      </c>
      <c r="B54" s="71"/>
      <c r="C54" s="71"/>
      <c r="D54" s="66"/>
      <c r="E54" s="66"/>
      <c r="F54" s="66"/>
      <c r="G54" s="66"/>
      <c r="H54" s="172"/>
      <c r="I54" s="66"/>
      <c r="J54" s="172"/>
    </row>
    <row r="55" spans="1:11" ht="22.2" thickBot="1">
      <c r="A55" s="26" t="s">
        <v>96</v>
      </c>
      <c r="D55" s="208">
        <v>0.13658885920660954</v>
      </c>
      <c r="E55" s="179"/>
      <c r="F55" s="208">
        <v>0.69636608867566163</v>
      </c>
      <c r="G55" s="68"/>
      <c r="H55" s="208">
        <v>3.9033649434573013E-2</v>
      </c>
      <c r="I55" s="69"/>
      <c r="J55" s="208">
        <v>9.2995501241790499E-2</v>
      </c>
    </row>
    <row r="56" spans="1:11" ht="22.05" customHeight="1" thickTop="1" thickBot="1">
      <c r="A56" s="26" t="s">
        <v>97</v>
      </c>
      <c r="D56" s="208">
        <v>0</v>
      </c>
      <c r="E56" s="179"/>
      <c r="F56" s="208">
        <v>-0.44492866730677993</v>
      </c>
      <c r="G56" s="68"/>
      <c r="H56" s="208">
        <v>0</v>
      </c>
      <c r="I56" s="69"/>
      <c r="J56" s="208">
        <v>0</v>
      </c>
    </row>
    <row r="57" spans="1:11" ht="22.05" customHeight="1" thickTop="1"/>
    <row r="59" spans="1:11" s="64" customFormat="1" ht="22.05" customHeight="1">
      <c r="A59" s="207"/>
      <c r="B59" s="209"/>
      <c r="C59" s="209"/>
      <c r="D59" s="57"/>
      <c r="E59" s="57"/>
      <c r="F59" s="57"/>
      <c r="G59" s="67"/>
      <c r="H59" s="57"/>
      <c r="I59" s="56"/>
      <c r="J59" s="57"/>
    </row>
  </sheetData>
  <mergeCells count="15">
    <mergeCell ref="D4:G4"/>
    <mergeCell ref="D36:G36"/>
    <mergeCell ref="H4:J4"/>
    <mergeCell ref="D6:F6"/>
    <mergeCell ref="H6:J6"/>
    <mergeCell ref="D5:F5"/>
    <mergeCell ref="H5:J5"/>
    <mergeCell ref="D8:J8"/>
    <mergeCell ref="A35:J35"/>
    <mergeCell ref="H36:J36"/>
    <mergeCell ref="D40:J40"/>
    <mergeCell ref="D37:F37"/>
    <mergeCell ref="H37:J37"/>
    <mergeCell ref="D38:F38"/>
    <mergeCell ref="H38:J38"/>
  </mergeCells>
  <phoneticPr fontId="5" type="noConversion"/>
  <pageMargins left="0.8" right="0.8" top="0.48" bottom="0.4" header="0.5" footer="0.5"/>
  <pageSetup paperSize="9" scale="42" firstPageNumber="5" fitToHeight="0" orientation="portrait" useFirstPageNumber="1" r:id="rId1"/>
  <headerFooter alignWithMargins="0">
    <oddFooter>&amp;L&amp;15   หมายเหตุประกอบงบการเงินเป็นส่วนหนึ่งของงบการเงินระหว่างกาลนี้&amp;14
&amp;C&amp;15&amp;P</oddFooter>
  </headerFooter>
  <rowBreaks count="1" manualBreakCount="1">
    <brk id="32" max="16383" man="1"/>
  </rowBreaks>
  <ignoredErrors>
    <ignoredError sqref="G2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0"/>
  <sheetViews>
    <sheetView view="pageBreakPreview" zoomScale="70" zoomScaleNormal="70" zoomScaleSheetLayoutView="70" workbookViewId="0">
      <selection sqref="A1:P1"/>
    </sheetView>
  </sheetViews>
  <sheetFormatPr defaultColWidth="10.69140625" defaultRowHeight="22.05" customHeight="1"/>
  <cols>
    <col min="1" max="1" width="65.765625" style="8" customWidth="1"/>
    <col min="2" max="2" width="11.07421875" style="74" customWidth="1"/>
    <col min="3" max="3" width="1.69140625" style="74" customWidth="1"/>
    <col min="4" max="4" width="15.07421875" style="8" customWidth="1"/>
    <col min="5" max="5" width="1.69140625" style="8" customWidth="1"/>
    <col min="6" max="6" width="15.07421875" style="8" customWidth="1"/>
    <col min="7" max="7" width="1.69140625" style="8" customWidth="1"/>
    <col min="8" max="8" width="15.07421875" style="8" customWidth="1"/>
    <col min="9" max="9" width="1.4609375" style="8" customWidth="1"/>
    <col min="10" max="10" width="15.07421875" style="8" customWidth="1"/>
    <col min="11" max="11" width="2" style="8" customWidth="1"/>
    <col min="12" max="16384" width="10.69140625" style="8"/>
  </cols>
  <sheetData>
    <row r="1" spans="1:16" s="51" customFormat="1" ht="22.05" customHeight="1">
      <c r="A1" s="292" t="s">
        <v>0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  <c r="P1" s="292"/>
    </row>
    <row r="2" spans="1:16" s="51" customFormat="1" ht="22.05" customHeight="1">
      <c r="A2" s="293" t="s">
        <v>61</v>
      </c>
      <c r="B2" s="293"/>
      <c r="C2" s="293"/>
      <c r="D2" s="293"/>
      <c r="E2" s="293"/>
      <c r="F2" s="293"/>
      <c r="G2" s="293"/>
      <c r="H2" s="293"/>
      <c r="I2" s="293"/>
      <c r="J2" s="293"/>
    </row>
    <row r="3" spans="1:16" s="51" customFormat="1" ht="22.05" customHeight="1">
      <c r="A3" s="75"/>
      <c r="B3" s="75"/>
      <c r="C3" s="75"/>
      <c r="D3" s="75"/>
      <c r="E3" s="75"/>
      <c r="F3" s="75"/>
      <c r="G3" s="75"/>
      <c r="H3" s="75"/>
      <c r="I3" s="75"/>
      <c r="J3" s="75"/>
    </row>
    <row r="4" spans="1:16" s="52" customFormat="1" ht="22.05" customHeight="1">
      <c r="A4" s="53"/>
      <c r="D4" s="290" t="s">
        <v>2</v>
      </c>
      <c r="E4" s="290"/>
      <c r="F4" s="290"/>
      <c r="G4" s="290"/>
      <c r="H4" s="290" t="s">
        <v>3</v>
      </c>
      <c r="I4" s="290"/>
      <c r="J4" s="290"/>
    </row>
    <row r="5" spans="1:16" s="52" customFormat="1" ht="22.05" customHeight="1">
      <c r="A5" s="53"/>
      <c r="B5" s="70"/>
      <c r="C5" s="70"/>
      <c r="D5" s="289" t="s">
        <v>98</v>
      </c>
      <c r="E5" s="289"/>
      <c r="F5" s="289"/>
      <c r="G5" s="54"/>
      <c r="H5" s="289" t="s">
        <v>98</v>
      </c>
      <c r="I5" s="289"/>
      <c r="J5" s="289"/>
    </row>
    <row r="6" spans="1:16" s="52" customFormat="1" ht="22.05" customHeight="1">
      <c r="A6" s="53"/>
      <c r="B6" s="70"/>
      <c r="C6" s="70"/>
      <c r="D6" s="289" t="s">
        <v>63</v>
      </c>
      <c r="E6" s="289"/>
      <c r="F6" s="289"/>
      <c r="G6" s="54"/>
      <c r="H6" s="289" t="s">
        <v>63</v>
      </c>
      <c r="I6" s="289"/>
      <c r="J6" s="289"/>
    </row>
    <row r="7" spans="1:16" s="52" customFormat="1" ht="22.05" customHeight="1">
      <c r="A7" s="53"/>
      <c r="B7" s="22" t="s">
        <v>7</v>
      </c>
      <c r="C7" s="70"/>
      <c r="D7" s="54">
        <v>2566</v>
      </c>
      <c r="F7" s="54">
        <v>2565</v>
      </c>
      <c r="H7" s="54">
        <v>2566</v>
      </c>
      <c r="J7" s="54">
        <v>2565</v>
      </c>
    </row>
    <row r="8" spans="1:16" s="52" customFormat="1" ht="22.05" customHeight="1">
      <c r="A8" s="53"/>
      <c r="B8" s="71"/>
      <c r="C8" s="71"/>
      <c r="D8" s="288" t="s">
        <v>9</v>
      </c>
      <c r="E8" s="288"/>
      <c r="F8" s="288"/>
      <c r="G8" s="288"/>
      <c r="H8" s="288"/>
      <c r="I8" s="288"/>
      <c r="J8" s="288"/>
    </row>
    <row r="9" spans="1:16" s="52" customFormat="1" ht="22.05" customHeight="1">
      <c r="A9" s="73" t="s">
        <v>64</v>
      </c>
      <c r="B9" s="70"/>
      <c r="C9" s="70"/>
      <c r="G9" s="55"/>
      <c r="H9" s="55"/>
      <c r="I9" s="55"/>
      <c r="J9" s="55"/>
    </row>
    <row r="10" spans="1:16" s="52" customFormat="1" ht="22.05" customHeight="1">
      <c r="A10" s="166" t="s">
        <v>65</v>
      </c>
      <c r="B10" s="221">
        <v>2</v>
      </c>
      <c r="C10" s="221"/>
      <c r="D10" s="56">
        <v>100179</v>
      </c>
      <c r="E10" s="57"/>
      <c r="F10" s="239">
        <v>55441</v>
      </c>
      <c r="G10" s="57"/>
      <c r="H10" s="56">
        <v>99373</v>
      </c>
      <c r="I10" s="57"/>
      <c r="J10" s="239">
        <v>51063</v>
      </c>
      <c r="K10" s="58"/>
      <c r="L10" s="228"/>
      <c r="M10" s="228"/>
    </row>
    <row r="11" spans="1:16" s="52" customFormat="1" ht="22.05" customHeight="1">
      <c r="A11" s="166" t="s">
        <v>66</v>
      </c>
      <c r="B11" s="221"/>
      <c r="C11" s="221"/>
      <c r="D11" s="31">
        <v>0</v>
      </c>
      <c r="E11" s="57"/>
      <c r="F11" s="56">
        <v>7715</v>
      </c>
      <c r="G11" s="57"/>
      <c r="H11" s="31">
        <v>0</v>
      </c>
      <c r="I11" s="57"/>
      <c r="J11" s="56">
        <v>7715</v>
      </c>
      <c r="K11" s="58"/>
      <c r="L11" s="228"/>
      <c r="M11" s="228"/>
    </row>
    <row r="12" spans="1:16" s="52" customFormat="1" ht="22.05" customHeight="1">
      <c r="A12" s="52" t="s">
        <v>67</v>
      </c>
      <c r="B12" s="221"/>
      <c r="C12" s="221"/>
      <c r="D12" s="31">
        <v>0</v>
      </c>
      <c r="E12" s="56"/>
      <c r="F12" s="239">
        <v>0</v>
      </c>
      <c r="G12" s="56"/>
      <c r="H12" s="31">
        <v>0</v>
      </c>
      <c r="I12" s="56"/>
      <c r="J12" s="239">
        <v>55479</v>
      </c>
      <c r="K12" s="58"/>
    </row>
    <row r="13" spans="1:16" s="52" customFormat="1" ht="22.05" customHeight="1">
      <c r="A13" s="220" t="s">
        <v>68</v>
      </c>
      <c r="B13" s="221">
        <v>2</v>
      </c>
      <c r="C13" s="221"/>
      <c r="D13" s="56">
        <v>859</v>
      </c>
      <c r="E13" s="56"/>
      <c r="F13" s="239">
        <v>1169</v>
      </c>
      <c r="G13" s="56"/>
      <c r="H13" s="56">
        <v>859</v>
      </c>
      <c r="I13" s="56"/>
      <c r="J13" s="239">
        <v>1658</v>
      </c>
      <c r="K13" s="58"/>
    </row>
    <row r="14" spans="1:16" s="52" customFormat="1" ht="22.05" customHeight="1">
      <c r="A14" s="222" t="s">
        <v>69</v>
      </c>
      <c r="B14" s="70"/>
      <c r="C14" s="70"/>
      <c r="D14" s="171">
        <f>SUM(D10:D13)</f>
        <v>101038</v>
      </c>
      <c r="E14" s="76"/>
      <c r="F14" s="171">
        <f>SUM(F10:F13)</f>
        <v>64325</v>
      </c>
      <c r="G14" s="76">
        <f>SUM(G10:G13)</f>
        <v>0</v>
      </c>
      <c r="H14" s="171">
        <f>SUM(H10:H13)</f>
        <v>100232</v>
      </c>
      <c r="I14" s="76"/>
      <c r="J14" s="171">
        <f>SUM(J10:J13)</f>
        <v>115915</v>
      </c>
      <c r="K14" s="58"/>
    </row>
    <row r="15" spans="1:16" s="52" customFormat="1" ht="22.05" customHeight="1">
      <c r="A15" s="223"/>
      <c r="B15" s="70"/>
      <c r="C15" s="70"/>
      <c r="D15" s="56"/>
      <c r="E15" s="56"/>
      <c r="F15" s="56"/>
      <c r="G15" s="56"/>
      <c r="H15" s="56"/>
      <c r="I15" s="56"/>
      <c r="J15" s="56"/>
      <c r="K15" s="58"/>
    </row>
    <row r="16" spans="1:16" s="52" customFormat="1" ht="22.05" customHeight="1">
      <c r="A16" s="73" t="s">
        <v>70</v>
      </c>
      <c r="B16" s="70"/>
      <c r="C16" s="70"/>
      <c r="D16" s="57"/>
      <c r="E16" s="57"/>
      <c r="F16" s="57"/>
      <c r="G16" s="57"/>
      <c r="H16" s="57"/>
      <c r="I16" s="57"/>
      <c r="J16" s="57"/>
      <c r="K16" s="58"/>
    </row>
    <row r="17" spans="1:16" s="52" customFormat="1" ht="22.05" customHeight="1">
      <c r="A17" s="220" t="s">
        <v>71</v>
      </c>
      <c r="B17" s="70"/>
      <c r="C17" s="70"/>
      <c r="D17" s="60">
        <v>30427</v>
      </c>
      <c r="E17" s="57"/>
      <c r="F17" s="224">
        <v>40758</v>
      </c>
      <c r="G17" s="57"/>
      <c r="H17" s="56">
        <v>21701</v>
      </c>
      <c r="I17" s="57"/>
      <c r="J17" s="239">
        <v>23132</v>
      </c>
      <c r="K17" s="58"/>
    </row>
    <row r="18" spans="1:16" s="52" customFormat="1" ht="22.05" customHeight="1">
      <c r="A18" s="220" t="s">
        <v>72</v>
      </c>
      <c r="B18" s="221">
        <v>2</v>
      </c>
      <c r="C18" s="221"/>
      <c r="D18" s="60">
        <v>13352</v>
      </c>
      <c r="E18" s="56"/>
      <c r="F18" s="224">
        <v>17110</v>
      </c>
      <c r="G18" s="56"/>
      <c r="H18" s="56">
        <v>12767</v>
      </c>
      <c r="I18" s="56"/>
      <c r="J18" s="239">
        <v>17151</v>
      </c>
      <c r="K18" s="58"/>
    </row>
    <row r="19" spans="1:16" s="52" customFormat="1" ht="22.05" customHeight="1">
      <c r="A19" s="220" t="s">
        <v>73</v>
      </c>
      <c r="B19" s="221"/>
      <c r="C19" s="221"/>
      <c r="D19" s="60">
        <v>1673</v>
      </c>
      <c r="E19" s="56"/>
      <c r="F19" s="239">
        <v>0</v>
      </c>
      <c r="G19" s="56"/>
      <c r="H19" s="56">
        <v>1673</v>
      </c>
      <c r="I19" s="56"/>
      <c r="J19" s="177">
        <v>0</v>
      </c>
      <c r="K19" s="58"/>
    </row>
    <row r="20" spans="1:16" s="52" customFormat="1" ht="22.05" customHeight="1">
      <c r="A20" s="220" t="s">
        <v>74</v>
      </c>
      <c r="B20" s="221"/>
      <c r="C20" s="221"/>
      <c r="D20" s="60">
        <v>7752</v>
      </c>
      <c r="E20" s="56"/>
      <c r="F20" s="60">
        <v>22312</v>
      </c>
      <c r="G20" s="56"/>
      <c r="H20" s="31">
        <v>0</v>
      </c>
      <c r="I20" s="56"/>
      <c r="J20" s="239">
        <v>7165</v>
      </c>
      <c r="K20" s="58"/>
    </row>
    <row r="21" spans="1:16" s="52" customFormat="1" ht="22.05" customHeight="1">
      <c r="A21" s="222" t="s">
        <v>75</v>
      </c>
      <c r="B21" s="269"/>
      <c r="C21" s="269"/>
      <c r="D21" s="171">
        <f>SUM(D17:D20)</f>
        <v>53204</v>
      </c>
      <c r="E21" s="77"/>
      <c r="F21" s="171">
        <f>SUM(F17:F20)</f>
        <v>80180</v>
      </c>
      <c r="G21" s="76">
        <f>SUM(G17:G18)</f>
        <v>0</v>
      </c>
      <c r="H21" s="171">
        <f>SUM(H17:H20)</f>
        <v>36141</v>
      </c>
      <c r="I21" s="76"/>
      <c r="J21" s="171">
        <f>SUM(J17:J20)</f>
        <v>47448</v>
      </c>
      <c r="K21" s="58"/>
    </row>
    <row r="22" spans="1:16" s="52" customFormat="1" ht="22.05" customHeight="1">
      <c r="A22" s="222"/>
      <c r="B22" s="269"/>
      <c r="C22" s="269"/>
      <c r="D22" s="65"/>
      <c r="E22" s="57"/>
      <c r="F22" s="65"/>
      <c r="G22" s="56"/>
      <c r="H22" s="65"/>
      <c r="I22" s="56"/>
      <c r="J22" s="65"/>
      <c r="K22" s="58"/>
    </row>
    <row r="23" spans="1:16" s="52" customFormat="1" ht="22.05" customHeight="1">
      <c r="A23" s="19" t="s">
        <v>76</v>
      </c>
      <c r="B23" s="269"/>
      <c r="C23" s="269"/>
      <c r="D23" s="234">
        <f>D14-D21</f>
        <v>47834</v>
      </c>
      <c r="E23" s="76"/>
      <c r="F23" s="182">
        <f>F14-F21</f>
        <v>-15855</v>
      </c>
      <c r="G23" s="76"/>
      <c r="H23" s="182">
        <f>H14-H21</f>
        <v>64091</v>
      </c>
      <c r="I23" s="76"/>
      <c r="J23" s="182">
        <f>J14-J21</f>
        <v>68467</v>
      </c>
      <c r="K23" s="58"/>
    </row>
    <row r="24" spans="1:16" s="52" customFormat="1" ht="22.05" customHeight="1">
      <c r="A24" s="220" t="s">
        <v>77</v>
      </c>
      <c r="B24" s="221">
        <v>2</v>
      </c>
      <c r="C24" s="221"/>
      <c r="D24" s="60">
        <v>-26851</v>
      </c>
      <c r="E24" s="61"/>
      <c r="F24" s="224">
        <v>-28037</v>
      </c>
      <c r="G24" s="56"/>
      <c r="H24" s="56">
        <v>-26851</v>
      </c>
      <c r="I24" s="56"/>
      <c r="J24" s="239">
        <v>-30019</v>
      </c>
      <c r="K24" s="58"/>
    </row>
    <row r="25" spans="1:16" s="52" customFormat="1" ht="22.05" customHeight="1">
      <c r="A25" s="220" t="s">
        <v>78</v>
      </c>
      <c r="B25" s="221"/>
      <c r="C25" s="221"/>
      <c r="D25" s="224">
        <v>0</v>
      </c>
      <c r="E25" s="61"/>
      <c r="F25" s="224">
        <v>0</v>
      </c>
      <c r="G25" s="56"/>
      <c r="H25" s="56">
        <v>-21642</v>
      </c>
      <c r="I25" s="56"/>
      <c r="J25" s="239">
        <v>0</v>
      </c>
      <c r="K25" s="58"/>
    </row>
    <row r="26" spans="1:16" s="52" customFormat="1" ht="22.05" customHeight="1">
      <c r="A26" s="18" t="s">
        <v>79</v>
      </c>
      <c r="B26" s="70"/>
      <c r="C26" s="70"/>
      <c r="D26" s="60">
        <v>16861</v>
      </c>
      <c r="E26" s="60"/>
      <c r="F26" s="239">
        <v>-59491</v>
      </c>
      <c r="G26" s="60"/>
      <c r="H26" s="224">
        <v>0</v>
      </c>
      <c r="I26" s="60"/>
      <c r="J26" s="239">
        <v>0</v>
      </c>
      <c r="K26" s="58"/>
    </row>
    <row r="27" spans="1:16" s="52" customFormat="1" ht="22.05" customHeight="1">
      <c r="A27" s="220" t="s">
        <v>80</v>
      </c>
      <c r="B27" s="70">
        <v>2</v>
      </c>
      <c r="C27" s="71"/>
      <c r="D27" s="224">
        <v>0</v>
      </c>
      <c r="E27" s="56"/>
      <c r="F27" s="240">
        <v>298806</v>
      </c>
      <c r="G27" s="56"/>
      <c r="H27" s="224">
        <v>0</v>
      </c>
      <c r="I27" s="56"/>
      <c r="J27" s="63">
        <v>298806</v>
      </c>
      <c r="K27" s="58"/>
    </row>
    <row r="28" spans="1:16" s="52" customFormat="1" ht="22.05" customHeight="1">
      <c r="A28" s="270" t="s">
        <v>81</v>
      </c>
      <c r="B28" s="70">
        <v>7</v>
      </c>
      <c r="C28" s="70"/>
      <c r="D28" s="248">
        <f>SUM(D23:D27)</f>
        <v>37844</v>
      </c>
      <c r="E28" s="79"/>
      <c r="F28" s="234">
        <f>SUM(F23:F27)</f>
        <v>195423</v>
      </c>
      <c r="G28" s="78"/>
      <c r="H28" s="248">
        <f>SUM(H23:H27)</f>
        <v>15598</v>
      </c>
      <c r="I28" s="78"/>
      <c r="J28" s="234">
        <f>SUM(J23:J27)</f>
        <v>337254</v>
      </c>
      <c r="K28" s="58"/>
    </row>
    <row r="29" spans="1:16" s="64" customFormat="1" ht="22.05" customHeight="1">
      <c r="A29" s="64" t="s">
        <v>82</v>
      </c>
      <c r="B29" s="221">
        <v>8</v>
      </c>
      <c r="C29" s="23"/>
      <c r="D29" s="271">
        <v>0</v>
      </c>
      <c r="E29" s="224"/>
      <c r="F29" s="235">
        <v>-125590</v>
      </c>
      <c r="G29" s="224"/>
      <c r="H29" s="224">
        <v>0</v>
      </c>
      <c r="I29" s="224"/>
      <c r="J29" s="235">
        <v>0</v>
      </c>
      <c r="M29" s="229"/>
      <c r="P29" s="225"/>
    </row>
    <row r="30" spans="1:16" s="52" customFormat="1" ht="22.05" customHeight="1">
      <c r="A30" s="53" t="s">
        <v>83</v>
      </c>
      <c r="B30" s="72"/>
      <c r="C30" s="72"/>
      <c r="D30" s="236">
        <f>SUM(D28:D29)</f>
        <v>37844</v>
      </c>
      <c r="E30" s="78"/>
      <c r="F30" s="236">
        <f>SUM(F28:F29)</f>
        <v>69833</v>
      </c>
      <c r="G30" s="78"/>
      <c r="H30" s="227">
        <f>SUM(H28:H29)</f>
        <v>15598</v>
      </c>
      <c r="I30" s="78"/>
      <c r="J30" s="236">
        <f>SUM(J28:J29)</f>
        <v>337254</v>
      </c>
      <c r="K30" s="58"/>
    </row>
    <row r="31" spans="1:16" s="52" customFormat="1" ht="22.05" customHeight="1">
      <c r="B31" s="71"/>
      <c r="C31" s="71"/>
      <c r="K31" s="58"/>
    </row>
    <row r="32" spans="1:16" s="52" customFormat="1" ht="22.05" customHeight="1">
      <c r="B32" s="71"/>
      <c r="C32" s="71"/>
      <c r="K32" s="58"/>
    </row>
    <row r="33" spans="1:11" s="52" customFormat="1" ht="22.05" customHeight="1">
      <c r="A33" s="293" t="s">
        <v>0</v>
      </c>
      <c r="B33" s="293"/>
      <c r="C33" s="293"/>
      <c r="D33" s="293"/>
      <c r="E33" s="293"/>
      <c r="F33" s="293"/>
      <c r="G33" s="293"/>
      <c r="H33" s="293"/>
      <c r="I33" s="293"/>
      <c r="J33" s="293"/>
      <c r="K33" s="58"/>
    </row>
    <row r="34" spans="1:11" s="52" customFormat="1" ht="22.05" customHeight="1">
      <c r="A34" s="293" t="s">
        <v>61</v>
      </c>
      <c r="B34" s="293"/>
      <c r="C34" s="293"/>
      <c r="D34" s="293"/>
      <c r="E34" s="293"/>
      <c r="F34" s="293"/>
      <c r="G34" s="293"/>
      <c r="H34" s="293"/>
      <c r="I34" s="293"/>
      <c r="J34" s="293"/>
      <c r="K34" s="58"/>
    </row>
    <row r="35" spans="1:11" s="52" customFormat="1" ht="22.05" customHeight="1">
      <c r="A35" s="291"/>
      <c r="B35" s="291"/>
      <c r="C35" s="291"/>
      <c r="D35" s="291"/>
      <c r="E35" s="291"/>
      <c r="F35" s="291"/>
      <c r="G35" s="291"/>
      <c r="H35" s="291"/>
      <c r="I35" s="291"/>
      <c r="J35" s="291"/>
      <c r="K35" s="58"/>
    </row>
    <row r="36" spans="1:11" s="52" customFormat="1" ht="22.05" customHeight="1">
      <c r="D36" s="290" t="s">
        <v>2</v>
      </c>
      <c r="E36" s="290"/>
      <c r="F36" s="290"/>
      <c r="G36" s="290"/>
      <c r="H36" s="290" t="s">
        <v>3</v>
      </c>
      <c r="I36" s="290"/>
      <c r="J36" s="290"/>
      <c r="K36" s="58"/>
    </row>
    <row r="37" spans="1:11" s="52" customFormat="1" ht="22.05" customHeight="1">
      <c r="B37" s="70"/>
      <c r="C37" s="70"/>
      <c r="D37" s="289" t="s">
        <v>98</v>
      </c>
      <c r="E37" s="289"/>
      <c r="F37" s="289"/>
      <c r="G37" s="54"/>
      <c r="H37" s="289" t="s">
        <v>98</v>
      </c>
      <c r="I37" s="289"/>
      <c r="J37" s="289"/>
      <c r="K37" s="58"/>
    </row>
    <row r="38" spans="1:11" s="52" customFormat="1" ht="22.05" customHeight="1">
      <c r="B38" s="70"/>
      <c r="C38" s="70"/>
      <c r="D38" s="289" t="s">
        <v>63</v>
      </c>
      <c r="E38" s="289"/>
      <c r="F38" s="289"/>
      <c r="G38" s="54"/>
      <c r="H38" s="289" t="s">
        <v>63</v>
      </c>
      <c r="I38" s="289"/>
      <c r="J38" s="289"/>
      <c r="K38" s="58"/>
    </row>
    <row r="39" spans="1:11" s="52" customFormat="1" ht="22.05" customHeight="1">
      <c r="B39" s="70"/>
      <c r="C39" s="70"/>
      <c r="D39" s="54">
        <v>2566</v>
      </c>
      <c r="F39" s="54">
        <v>2565</v>
      </c>
      <c r="H39" s="54">
        <v>2566</v>
      </c>
      <c r="J39" s="54">
        <v>2565</v>
      </c>
      <c r="K39" s="58"/>
    </row>
    <row r="40" spans="1:11" s="52" customFormat="1" ht="22.05" customHeight="1">
      <c r="B40" s="70"/>
      <c r="C40" s="70"/>
      <c r="D40" s="288" t="s">
        <v>9</v>
      </c>
      <c r="E40" s="288"/>
      <c r="F40" s="288"/>
      <c r="G40" s="288"/>
      <c r="H40" s="288"/>
      <c r="I40" s="288"/>
      <c r="J40" s="288"/>
      <c r="K40" s="58"/>
    </row>
    <row r="41" spans="1:11" s="52" customFormat="1" ht="22.05" customHeight="1">
      <c r="A41" s="272" t="s">
        <v>84</v>
      </c>
      <c r="B41" s="269"/>
      <c r="C41" s="269"/>
      <c r="D41" s="273"/>
      <c r="F41" s="273"/>
      <c r="H41" s="273"/>
      <c r="I41" s="273"/>
      <c r="J41" s="273"/>
      <c r="K41" s="58"/>
    </row>
    <row r="42" spans="1:11" s="52" customFormat="1" ht="22.05" customHeight="1">
      <c r="A42" s="274" t="s">
        <v>85</v>
      </c>
      <c r="B42" s="269"/>
      <c r="C42" s="269"/>
      <c r="D42" s="273"/>
      <c r="E42" s="273"/>
      <c r="F42" s="273"/>
      <c r="G42" s="273"/>
      <c r="H42" s="273"/>
      <c r="I42" s="273"/>
      <c r="J42" s="273"/>
      <c r="K42" s="58"/>
    </row>
    <row r="43" spans="1:11" s="52" customFormat="1" ht="22.05" customHeight="1">
      <c r="A43" s="207" t="s">
        <v>86</v>
      </c>
      <c r="B43" s="269"/>
      <c r="C43" s="269"/>
      <c r="D43" s="56">
        <v>14346</v>
      </c>
      <c r="E43" s="56"/>
      <c r="F43" s="239">
        <v>1273</v>
      </c>
      <c r="G43" s="60"/>
      <c r="H43" s="60">
        <v>-36</v>
      </c>
      <c r="I43" s="62"/>
      <c r="J43" s="224">
        <v>-203</v>
      </c>
      <c r="K43" s="58"/>
    </row>
    <row r="44" spans="1:11" s="52" customFormat="1" ht="22.05" customHeight="1">
      <c r="A44" s="166" t="s">
        <v>87</v>
      </c>
      <c r="B44" s="269"/>
      <c r="C44" s="269"/>
      <c r="D44" s="63">
        <v>8751</v>
      </c>
      <c r="E44" s="56"/>
      <c r="F44" s="240">
        <v>27688</v>
      </c>
      <c r="G44" s="60"/>
      <c r="H44" s="178">
        <v>0</v>
      </c>
      <c r="I44" s="62"/>
      <c r="J44" s="39">
        <v>0</v>
      </c>
      <c r="K44" s="58"/>
    </row>
    <row r="45" spans="1:11" s="52" customFormat="1" ht="22.05" customHeight="1">
      <c r="A45" s="272" t="s">
        <v>88</v>
      </c>
      <c r="B45" s="269"/>
      <c r="C45" s="269"/>
      <c r="D45" s="173">
        <f>SUM(D43:D44)</f>
        <v>23097</v>
      </c>
      <c r="E45" s="77"/>
      <c r="F45" s="173">
        <f>SUM(F43:F44)</f>
        <v>28961</v>
      </c>
      <c r="G45" s="77"/>
      <c r="H45" s="173">
        <f>SUM(H43:H44)</f>
        <v>-36</v>
      </c>
      <c r="I45" s="77"/>
      <c r="J45" s="173">
        <f>SUM(J43:J44)</f>
        <v>-203</v>
      </c>
      <c r="K45" s="58"/>
    </row>
    <row r="46" spans="1:11" s="52" customFormat="1" ht="22.05" customHeight="1">
      <c r="A46" s="275"/>
      <c r="B46" s="269"/>
      <c r="C46" s="269"/>
      <c r="D46" s="56"/>
      <c r="E46" s="56"/>
      <c r="F46" s="56"/>
      <c r="G46" s="60"/>
      <c r="H46" s="56"/>
      <c r="I46" s="62"/>
      <c r="J46" s="56"/>
      <c r="K46" s="58"/>
    </row>
    <row r="47" spans="1:11" s="52" customFormat="1" ht="22.05" customHeight="1">
      <c r="A47" s="276" t="s">
        <v>89</v>
      </c>
      <c r="B47" s="269"/>
      <c r="C47" s="269"/>
      <c r="D47" s="56"/>
      <c r="E47" s="56"/>
      <c r="F47" s="56"/>
      <c r="G47" s="60"/>
      <c r="H47" s="59"/>
      <c r="I47" s="62"/>
      <c r="J47" s="59"/>
      <c r="K47" s="58"/>
    </row>
    <row r="48" spans="1:11" s="52" customFormat="1" ht="22.05" customHeight="1">
      <c r="A48" s="207" t="s">
        <v>90</v>
      </c>
      <c r="B48" s="269"/>
      <c r="C48" s="269"/>
      <c r="D48" s="226">
        <v>1211</v>
      </c>
      <c r="E48" s="56"/>
      <c r="F48" s="239">
        <v>0</v>
      </c>
      <c r="G48" s="60"/>
      <c r="H48" s="177">
        <v>0</v>
      </c>
      <c r="I48" s="62"/>
      <c r="J48" s="239">
        <v>0</v>
      </c>
      <c r="K48" s="58"/>
    </row>
    <row r="49" spans="1:11" s="52" customFormat="1" ht="22.05" customHeight="1">
      <c r="A49" s="232" t="s">
        <v>91</v>
      </c>
      <c r="B49" s="269"/>
      <c r="C49" s="269"/>
      <c r="D49" s="227">
        <f>SUM(D48:D48)</f>
        <v>1211</v>
      </c>
      <c r="E49" s="76"/>
      <c r="F49" s="227">
        <f>SUM(F48:F48)</f>
        <v>0</v>
      </c>
      <c r="G49" s="76"/>
      <c r="H49" s="227">
        <f>SUM(H48:H48)</f>
        <v>0</v>
      </c>
      <c r="I49" s="76"/>
      <c r="J49" s="249">
        <f>J48</f>
        <v>0</v>
      </c>
      <c r="K49" s="58"/>
    </row>
    <row r="50" spans="1:11" s="52" customFormat="1" ht="22.05" customHeight="1">
      <c r="A50" s="277" t="s">
        <v>92</v>
      </c>
      <c r="B50" s="269"/>
      <c r="C50" s="269"/>
      <c r="D50" s="227">
        <f>D45+D49</f>
        <v>24308</v>
      </c>
      <c r="E50" s="77"/>
      <c r="F50" s="227">
        <f>F45+F49</f>
        <v>28961</v>
      </c>
      <c r="G50" s="77"/>
      <c r="H50" s="227">
        <f>H45+H49</f>
        <v>-36</v>
      </c>
      <c r="I50" s="77"/>
      <c r="J50" s="227">
        <f>J45+J49</f>
        <v>-203</v>
      </c>
      <c r="K50" s="58"/>
    </row>
    <row r="51" spans="1:11" s="251" customFormat="1" ht="22.05" customHeight="1">
      <c r="A51" s="232" t="s">
        <v>93</v>
      </c>
      <c r="B51" s="278"/>
      <c r="C51" s="278"/>
      <c r="D51" s="248">
        <v>0</v>
      </c>
      <c r="E51" s="77"/>
      <c r="F51" s="248">
        <v>18824</v>
      </c>
      <c r="G51" s="77"/>
      <c r="H51" s="177">
        <v>0</v>
      </c>
      <c r="I51" s="77"/>
      <c r="J51" s="248">
        <v>0</v>
      </c>
      <c r="K51" s="58"/>
    </row>
    <row r="52" spans="1:11" s="64" customFormat="1" ht="22.05" customHeight="1" thickBot="1">
      <c r="A52" s="279" t="s">
        <v>94</v>
      </c>
      <c r="B52" s="205"/>
      <c r="C52" s="23"/>
      <c r="D52" s="238">
        <f>D50+D30</f>
        <v>62152</v>
      </c>
      <c r="E52" s="206"/>
      <c r="F52" s="238">
        <f>F50+F30+F51</f>
        <v>117618</v>
      </c>
      <c r="G52" s="206"/>
      <c r="H52" s="238">
        <f>H50+H30</f>
        <v>15562</v>
      </c>
      <c r="I52" s="206"/>
      <c r="J52" s="238">
        <f>J50+J30</f>
        <v>337051</v>
      </c>
    </row>
    <row r="53" spans="1:11" s="52" customFormat="1" ht="21" customHeight="1" thickTop="1">
      <c r="A53" s="53"/>
      <c r="B53" s="72"/>
      <c r="C53" s="72"/>
      <c r="D53" s="66"/>
      <c r="E53" s="66"/>
      <c r="F53" s="66"/>
      <c r="G53" s="66"/>
      <c r="H53" s="172"/>
      <c r="I53" s="66"/>
      <c r="J53" s="172"/>
      <c r="K53" s="58"/>
    </row>
    <row r="54" spans="1:11" s="52" customFormat="1" ht="23.1" customHeight="1">
      <c r="A54" s="280" t="s">
        <v>95</v>
      </c>
      <c r="B54" s="71"/>
      <c r="C54" s="71"/>
      <c r="D54" s="66"/>
      <c r="E54" s="66"/>
      <c r="F54" s="66"/>
      <c r="G54" s="66"/>
      <c r="H54" s="172"/>
      <c r="I54" s="66"/>
      <c r="J54" s="172"/>
    </row>
    <row r="55" spans="1:11" ht="22.2" thickBot="1">
      <c r="A55" s="26" t="s">
        <v>96</v>
      </c>
      <c r="D55" s="208">
        <v>0.10942143920014674</v>
      </c>
      <c r="E55" s="179"/>
      <c r="F55" s="208">
        <v>0.56504243507056007</v>
      </c>
      <c r="G55" s="68"/>
      <c r="H55" s="208">
        <v>4.5099767694849614E-2</v>
      </c>
      <c r="I55" s="69"/>
      <c r="J55" s="208">
        <v>0.97512995603018415</v>
      </c>
    </row>
    <row r="56" spans="1:11" ht="22.05" customHeight="1" thickTop="1" thickBot="1">
      <c r="A56" s="26" t="s">
        <v>97</v>
      </c>
      <c r="D56" s="208">
        <v>0</v>
      </c>
      <c r="E56" s="179"/>
      <c r="F56" s="208">
        <v>-0.36312859499911293</v>
      </c>
      <c r="G56" s="68"/>
      <c r="H56" s="208">
        <v>0</v>
      </c>
      <c r="I56" s="69"/>
      <c r="J56" s="208">
        <v>0</v>
      </c>
    </row>
    <row r="57" spans="1:11" ht="22.05" customHeight="1" thickTop="1"/>
    <row r="59" spans="1:11" s="64" customFormat="1" ht="22.05" customHeight="1">
      <c r="A59" s="207"/>
      <c r="B59" s="209"/>
      <c r="C59" s="209"/>
      <c r="D59" s="57"/>
      <c r="E59" s="57"/>
      <c r="F59" s="57"/>
      <c r="G59" s="67"/>
      <c r="H59" s="57"/>
      <c r="I59" s="56"/>
      <c r="J59" s="57"/>
    </row>
    <row r="60" spans="1:11" ht="22.05" customHeight="1">
      <c r="D60" s="250"/>
    </row>
  </sheetData>
  <mergeCells count="19">
    <mergeCell ref="A35:J35"/>
    <mergeCell ref="A1:P1"/>
    <mergeCell ref="A2:J2"/>
    <mergeCell ref="D4:G4"/>
    <mergeCell ref="H4:J4"/>
    <mergeCell ref="D5:F5"/>
    <mergeCell ref="H5:J5"/>
    <mergeCell ref="D6:F6"/>
    <mergeCell ref="H6:J6"/>
    <mergeCell ref="D8:J8"/>
    <mergeCell ref="A33:J33"/>
    <mergeCell ref="A34:J34"/>
    <mergeCell ref="D40:J40"/>
    <mergeCell ref="D36:G36"/>
    <mergeCell ref="H36:J36"/>
    <mergeCell ref="D37:F37"/>
    <mergeCell ref="H37:J37"/>
    <mergeCell ref="D38:F38"/>
    <mergeCell ref="H38:J38"/>
  </mergeCells>
  <pageMargins left="0.8" right="0.8" top="0.48" bottom="0.4" header="0.5" footer="0.5"/>
  <pageSetup paperSize="9" scale="42" firstPageNumber="7" fitToHeight="0" orientation="portrait" useFirstPageNumber="1" r:id="rId1"/>
  <headerFooter alignWithMargins="0">
    <oddFooter>&amp;L&amp;15   หมายเหตุประกอบงบการเงินเป็นส่วนหนึ่งของงบการเงินระหว่างกาลนี้&amp;14
&amp;C&amp;15&amp;P</oddFooter>
  </headerFooter>
  <rowBreaks count="1" manualBreakCount="1">
    <brk id="3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5"/>
  <sheetViews>
    <sheetView view="pageBreakPreview" zoomScale="70" zoomScaleNormal="70" zoomScaleSheetLayoutView="70" workbookViewId="0"/>
  </sheetViews>
  <sheetFormatPr defaultColWidth="59.07421875" defaultRowHeight="22.05" customHeight="1"/>
  <cols>
    <col min="1" max="1" width="46.4609375" style="1" customWidth="1"/>
    <col min="2" max="2" width="9.07421875" style="83" customWidth="1"/>
    <col min="3" max="3" width="2.07421875" style="1" customWidth="1"/>
    <col min="4" max="4" width="14.69140625" style="7" customWidth="1"/>
    <col min="5" max="5" width="2.07421875" style="7" customWidth="1"/>
    <col min="6" max="6" width="14.69140625" style="7" customWidth="1"/>
    <col min="7" max="7" width="2.07421875" style="7" customWidth="1"/>
    <col min="8" max="8" width="14.69140625" style="7" customWidth="1"/>
    <col min="9" max="9" width="2.07421875" style="7" customWidth="1"/>
    <col min="10" max="10" width="14.69140625" style="7" customWidth="1"/>
    <col min="11" max="11" width="2.07421875" style="7" customWidth="1"/>
    <col min="12" max="12" width="17.765625" style="7" customWidth="1"/>
    <col min="13" max="13" width="2.07421875" style="7" customWidth="1"/>
    <col min="14" max="14" width="17.765625" style="7" customWidth="1"/>
    <col min="15" max="15" width="2.07421875" style="7" customWidth="1"/>
    <col min="16" max="16" width="17.765625" style="7" customWidth="1"/>
    <col min="17" max="17" width="2.07421875" style="7" customWidth="1"/>
    <col min="18" max="18" width="17.765625" style="7" customWidth="1"/>
    <col min="19" max="19" width="2.07421875" style="7" customWidth="1"/>
    <col min="20" max="20" width="17.765625" style="7" customWidth="1"/>
    <col min="21" max="21" width="2.07421875" style="1" customWidth="1"/>
    <col min="22" max="22" width="15.69140625" style="1" bestFit="1" customWidth="1"/>
    <col min="23" max="85" width="10.69140625" style="1" customWidth="1"/>
    <col min="86" max="16384" width="59.07421875" style="1"/>
  </cols>
  <sheetData>
    <row r="1" spans="1:27" s="89" customFormat="1" ht="22.05" customHeight="1">
      <c r="A1" s="210" t="s">
        <v>0</v>
      </c>
      <c r="B1" s="210"/>
      <c r="C1" s="210"/>
      <c r="D1" s="210"/>
      <c r="E1" s="210"/>
      <c r="F1" s="210"/>
      <c r="G1" s="203"/>
      <c r="H1" s="203"/>
      <c r="I1" s="203"/>
      <c r="J1" s="203"/>
      <c r="K1" s="210"/>
      <c r="L1" s="210"/>
      <c r="M1" s="210"/>
      <c r="N1" s="210"/>
      <c r="O1" s="210"/>
      <c r="P1" s="210"/>
      <c r="Q1" s="210"/>
      <c r="R1" s="210"/>
      <c r="S1" s="210"/>
      <c r="T1" s="210"/>
      <c r="U1" s="203"/>
      <c r="V1" s="203"/>
    </row>
    <row r="2" spans="1:27" s="89" customFormat="1" ht="22.05" customHeight="1">
      <c r="A2" s="210" t="s">
        <v>99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  <c r="U2" s="210"/>
      <c r="V2" s="210"/>
    </row>
    <row r="3" spans="1:27" ht="22.05" customHeight="1">
      <c r="A3" s="211"/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211"/>
      <c r="R3" s="211"/>
      <c r="S3" s="211"/>
      <c r="T3" s="211"/>
      <c r="U3" s="211"/>
      <c r="V3" s="211"/>
    </row>
    <row r="4" spans="1:27" s="2" customFormat="1" ht="22.05" customHeight="1">
      <c r="B4" s="82"/>
      <c r="D4" s="296" t="s">
        <v>2</v>
      </c>
      <c r="E4" s="296"/>
      <c r="F4" s="296"/>
      <c r="G4" s="296"/>
      <c r="H4" s="296"/>
      <c r="I4" s="296"/>
      <c r="J4" s="296"/>
      <c r="K4" s="296"/>
      <c r="L4" s="296"/>
      <c r="M4" s="296"/>
      <c r="N4" s="296"/>
      <c r="O4" s="296"/>
      <c r="P4" s="296"/>
      <c r="Q4" s="296"/>
      <c r="R4" s="296"/>
      <c r="S4" s="296"/>
      <c r="T4" s="296"/>
      <c r="U4" s="296"/>
      <c r="V4" s="296"/>
    </row>
    <row r="5" spans="1:27" s="2" customFormat="1" ht="22.05" customHeight="1">
      <c r="B5" s="82"/>
      <c r="E5" s="3"/>
      <c r="G5" s="1"/>
      <c r="H5" s="294" t="s">
        <v>100</v>
      </c>
      <c r="I5" s="294"/>
      <c r="J5" s="294"/>
      <c r="L5" s="295" t="s">
        <v>58</v>
      </c>
      <c r="M5" s="295"/>
      <c r="N5" s="295"/>
      <c r="O5" s="295"/>
      <c r="P5" s="295"/>
      <c r="Q5" s="295"/>
      <c r="R5" s="295"/>
      <c r="S5" s="295"/>
      <c r="T5" s="295"/>
      <c r="Y5" s="162"/>
      <c r="Z5" s="163"/>
      <c r="AA5" s="162"/>
    </row>
    <row r="6" spans="1:27" s="2" customFormat="1" ht="22.05" customHeight="1">
      <c r="B6" s="83"/>
      <c r="C6" s="1"/>
      <c r="D6" s="1"/>
      <c r="E6" s="80"/>
      <c r="F6" s="1"/>
      <c r="G6" s="12"/>
      <c r="H6" s="1"/>
      <c r="I6" s="1"/>
      <c r="J6" s="1"/>
      <c r="K6" s="1"/>
      <c r="L6" s="12"/>
      <c r="M6" s="12"/>
      <c r="N6" s="12"/>
      <c r="O6" s="12"/>
      <c r="P6" s="12"/>
      <c r="Q6" s="1"/>
      <c r="R6" s="12" t="s">
        <v>101</v>
      </c>
      <c r="S6" s="1"/>
      <c r="T6" s="12"/>
      <c r="U6" s="80"/>
      <c r="V6" s="1"/>
      <c r="Y6" s="162"/>
      <c r="Z6" s="163"/>
      <c r="AA6" s="162"/>
    </row>
    <row r="7" spans="1:27" s="2" customFormat="1" ht="22.05" customHeight="1">
      <c r="B7" s="83"/>
      <c r="C7" s="1"/>
      <c r="D7" s="1"/>
      <c r="E7" s="80"/>
      <c r="F7" s="1"/>
      <c r="G7" s="12"/>
      <c r="H7" s="1"/>
      <c r="I7" s="1"/>
      <c r="J7" s="1"/>
      <c r="K7" s="1"/>
      <c r="L7" s="12" t="s">
        <v>102</v>
      </c>
      <c r="M7" s="12"/>
      <c r="N7" s="12" t="s">
        <v>103</v>
      </c>
      <c r="O7" s="12"/>
      <c r="P7" s="12" t="s">
        <v>104</v>
      </c>
      <c r="Q7" s="1"/>
      <c r="R7" s="12" t="s">
        <v>105</v>
      </c>
      <c r="S7" s="1"/>
      <c r="T7" s="12" t="s">
        <v>106</v>
      </c>
      <c r="U7" s="80"/>
      <c r="V7" s="1"/>
      <c r="Y7" s="162"/>
      <c r="Z7" s="163"/>
      <c r="AA7" s="162"/>
    </row>
    <row r="8" spans="1:27" s="2" customFormat="1" ht="22.05" customHeight="1">
      <c r="B8" s="83"/>
      <c r="C8" s="1"/>
      <c r="D8" s="12"/>
      <c r="E8" s="80"/>
      <c r="F8" s="12" t="s">
        <v>107</v>
      </c>
      <c r="G8" s="1"/>
      <c r="H8" s="80"/>
      <c r="I8" s="1"/>
      <c r="J8" s="1"/>
      <c r="K8" s="1"/>
      <c r="L8" s="12" t="s">
        <v>108</v>
      </c>
      <c r="M8" s="12"/>
      <c r="N8" s="12" t="s">
        <v>109</v>
      </c>
      <c r="O8" s="12"/>
      <c r="P8" s="12" t="s">
        <v>110</v>
      </c>
      <c r="Q8" s="1"/>
      <c r="R8" s="12" t="s">
        <v>111</v>
      </c>
      <c r="S8" s="1"/>
      <c r="T8" s="12" t="s">
        <v>112</v>
      </c>
      <c r="U8" s="80"/>
      <c r="V8" s="1"/>
      <c r="Y8" s="162"/>
      <c r="Z8" s="163"/>
      <c r="AA8" s="164"/>
    </row>
    <row r="9" spans="1:27" s="2" customFormat="1" ht="22.05" customHeight="1">
      <c r="B9" s="83"/>
      <c r="C9" s="1"/>
      <c r="D9" s="80" t="s">
        <v>113</v>
      </c>
      <c r="E9" s="80"/>
      <c r="F9" s="12" t="s">
        <v>114</v>
      </c>
      <c r="G9" s="12"/>
      <c r="H9" s="80" t="s">
        <v>115</v>
      </c>
      <c r="I9" s="80"/>
      <c r="J9" s="80"/>
      <c r="K9" s="1"/>
      <c r="L9" s="12" t="s">
        <v>6</v>
      </c>
      <c r="M9" s="12"/>
      <c r="N9" s="12" t="s">
        <v>116</v>
      </c>
      <c r="O9" s="12"/>
      <c r="P9" s="12" t="s">
        <v>117</v>
      </c>
      <c r="Q9" s="1"/>
      <c r="R9" s="241" t="s">
        <v>118</v>
      </c>
      <c r="S9" s="1"/>
      <c r="T9" s="12" t="s">
        <v>119</v>
      </c>
      <c r="U9" s="80"/>
      <c r="V9" s="12" t="s">
        <v>120</v>
      </c>
    </row>
    <row r="10" spans="1:27" s="2" customFormat="1" ht="22.05" customHeight="1">
      <c r="B10" s="84" t="s">
        <v>7</v>
      </c>
      <c r="C10" s="81"/>
      <c r="D10" s="80" t="s">
        <v>121</v>
      </c>
      <c r="E10" s="80"/>
      <c r="F10" s="80" t="s">
        <v>122</v>
      </c>
      <c r="G10" s="12"/>
      <c r="H10" s="80" t="s">
        <v>123</v>
      </c>
      <c r="I10" s="80"/>
      <c r="J10" s="80" t="s">
        <v>57</v>
      </c>
      <c r="K10" s="80"/>
      <c r="L10" s="12" t="s">
        <v>124</v>
      </c>
      <c r="M10" s="80"/>
      <c r="N10" s="80" t="s">
        <v>125</v>
      </c>
      <c r="O10" s="80"/>
      <c r="P10" s="12" t="s">
        <v>126</v>
      </c>
      <c r="Q10" s="1"/>
      <c r="R10" s="241" t="s">
        <v>127</v>
      </c>
      <c r="S10" s="1"/>
      <c r="T10" s="12" t="s">
        <v>128</v>
      </c>
      <c r="U10" s="80"/>
      <c r="V10" s="12" t="s">
        <v>47</v>
      </c>
    </row>
    <row r="11" spans="1:27" ht="22.05" customHeight="1">
      <c r="B11" s="82"/>
      <c r="C11" s="2"/>
      <c r="D11" s="297" t="s">
        <v>9</v>
      </c>
      <c r="E11" s="297"/>
      <c r="F11" s="297"/>
      <c r="G11" s="297"/>
      <c r="H11" s="297"/>
      <c r="I11" s="297"/>
      <c r="J11" s="297"/>
      <c r="K11" s="297"/>
      <c r="L11" s="297"/>
      <c r="M11" s="297"/>
      <c r="N11" s="297"/>
      <c r="O11" s="297"/>
      <c r="P11" s="297"/>
      <c r="Q11" s="297"/>
      <c r="R11" s="297"/>
      <c r="S11" s="297"/>
      <c r="T11" s="297"/>
      <c r="U11" s="297"/>
      <c r="V11" s="297"/>
    </row>
    <row r="12" spans="1:27" ht="22.05" customHeight="1">
      <c r="A12" s="2" t="s">
        <v>129</v>
      </c>
      <c r="B12" s="82"/>
      <c r="C12" s="2"/>
      <c r="D12" s="204"/>
      <c r="E12" s="204"/>
      <c r="F12" s="204"/>
      <c r="G12" s="204"/>
      <c r="H12" s="204"/>
      <c r="I12" s="204"/>
      <c r="J12" s="204"/>
      <c r="K12" s="204"/>
      <c r="L12" s="204"/>
      <c r="M12" s="204"/>
      <c r="N12" s="204"/>
      <c r="O12" s="204"/>
      <c r="P12" s="204"/>
      <c r="Q12" s="204"/>
      <c r="R12" s="204"/>
      <c r="S12" s="204"/>
      <c r="T12" s="204"/>
      <c r="U12" s="204"/>
      <c r="V12" s="204"/>
    </row>
    <row r="13" spans="1:27" ht="22.05" customHeight="1">
      <c r="A13" s="2" t="s">
        <v>130</v>
      </c>
      <c r="B13" s="82"/>
      <c r="C13" s="2"/>
      <c r="D13" s="87">
        <v>1729277</v>
      </c>
      <c r="E13" s="87">
        <v>0</v>
      </c>
      <c r="F13" s="87">
        <v>208455</v>
      </c>
      <c r="G13" s="87">
        <v>0</v>
      </c>
      <c r="H13" s="87">
        <v>65000</v>
      </c>
      <c r="I13" s="87">
        <v>0</v>
      </c>
      <c r="J13" s="87">
        <v>936011</v>
      </c>
      <c r="K13" s="87">
        <v>0</v>
      </c>
      <c r="L13" s="87">
        <v>-16805</v>
      </c>
      <c r="M13" s="87">
        <v>0</v>
      </c>
      <c r="N13" s="87">
        <v>6340</v>
      </c>
      <c r="O13" s="87">
        <v>0</v>
      </c>
      <c r="P13" s="87">
        <v>-275079</v>
      </c>
      <c r="Q13" s="87">
        <v>0</v>
      </c>
      <c r="R13" s="87">
        <v>-5939</v>
      </c>
      <c r="S13" s="87">
        <v>0</v>
      </c>
      <c r="T13" s="87">
        <v>-29993</v>
      </c>
      <c r="U13" s="2"/>
      <c r="V13" s="88">
        <f>SUM(D13:T13)</f>
        <v>2617267</v>
      </c>
    </row>
    <row r="14" spans="1:27" ht="20.100000000000001" customHeight="1">
      <c r="A14" s="254" t="s">
        <v>131</v>
      </c>
      <c r="B14" s="1"/>
      <c r="C14" s="2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</row>
    <row r="15" spans="1:27" ht="20.100000000000001" customHeight="1">
      <c r="A15" s="255" t="s">
        <v>132</v>
      </c>
      <c r="B15" s="256">
        <v>9</v>
      </c>
      <c r="C15" s="2"/>
      <c r="D15" s="257">
        <v>0</v>
      </c>
      <c r="E15" s="159"/>
      <c r="F15" s="257">
        <v>0</v>
      </c>
      <c r="G15" s="10"/>
      <c r="H15" s="257">
        <v>0</v>
      </c>
      <c r="I15" s="10"/>
      <c r="J15" s="258">
        <v>-172926</v>
      </c>
      <c r="K15" s="9"/>
      <c r="L15" s="259">
        <v>0</v>
      </c>
      <c r="M15" s="9"/>
      <c r="N15" s="257">
        <v>0</v>
      </c>
      <c r="O15" s="260"/>
      <c r="P15" s="257">
        <v>0</v>
      </c>
      <c r="Q15" s="260"/>
      <c r="R15" s="257">
        <v>0</v>
      </c>
      <c r="S15" s="9"/>
      <c r="T15" s="257">
        <v>0</v>
      </c>
      <c r="U15" s="10"/>
      <c r="V15" s="258">
        <f>SUM(D15:T15)</f>
        <v>-172926</v>
      </c>
    </row>
    <row r="16" spans="1:27" ht="20.100000000000001" customHeight="1">
      <c r="A16" s="261" t="s">
        <v>133</v>
      </c>
      <c r="B16" s="1"/>
      <c r="C16" s="2"/>
      <c r="D16" s="262">
        <f>SUM(D15)</f>
        <v>0</v>
      </c>
      <c r="E16" s="218"/>
      <c r="F16" s="262">
        <f>SUM(F15)</f>
        <v>0</v>
      </c>
      <c r="G16" s="218"/>
      <c r="H16" s="262">
        <f>SUM(H15)</f>
        <v>0</v>
      </c>
      <c r="I16" s="218"/>
      <c r="J16" s="262">
        <f>SUM(J15)</f>
        <v>-172926</v>
      </c>
      <c r="K16" s="218"/>
      <c r="L16" s="262">
        <f>SUM(L15)</f>
        <v>0</v>
      </c>
      <c r="M16" s="218"/>
      <c r="N16" s="262">
        <f>SUM(N15)</f>
        <v>0</v>
      </c>
      <c r="O16" s="218"/>
      <c r="P16" s="262">
        <f>SUM(P15)</f>
        <v>0</v>
      </c>
      <c r="Q16" s="218"/>
      <c r="R16" s="262">
        <f>SUM(R15)</f>
        <v>0</v>
      </c>
      <c r="S16" s="218"/>
      <c r="T16" s="262">
        <f>SUM(T15)</f>
        <v>0</v>
      </c>
      <c r="U16" s="218"/>
      <c r="V16" s="262">
        <f>SUM(D16:T16)</f>
        <v>-172926</v>
      </c>
    </row>
    <row r="17" spans="1:22" ht="22.05" customHeight="1">
      <c r="A17" s="2" t="s">
        <v>134</v>
      </c>
      <c r="B17" s="82"/>
      <c r="C17" s="2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2"/>
      <c r="V17" s="88"/>
    </row>
    <row r="18" spans="1:22" ht="22.05" customHeight="1">
      <c r="A18" s="1" t="s">
        <v>135</v>
      </c>
      <c r="B18" s="82"/>
      <c r="C18" s="2"/>
      <c r="D18" s="157">
        <v>0</v>
      </c>
      <c r="E18" s="159"/>
      <c r="F18" s="157">
        <v>0</v>
      </c>
      <c r="G18" s="10"/>
      <c r="H18" s="157">
        <v>0</v>
      </c>
      <c r="I18" s="10"/>
      <c r="J18" s="160">
        <v>69833</v>
      </c>
      <c r="K18" s="9"/>
      <c r="L18" s="157">
        <v>0</v>
      </c>
      <c r="M18" s="9"/>
      <c r="N18" s="157">
        <v>0</v>
      </c>
      <c r="O18" s="9"/>
      <c r="P18" s="157">
        <v>0</v>
      </c>
      <c r="Q18" s="9"/>
      <c r="R18" s="157">
        <v>0</v>
      </c>
      <c r="S18" s="9"/>
      <c r="T18" s="157">
        <v>0</v>
      </c>
      <c r="U18" s="10"/>
      <c r="V18" s="11">
        <f t="shared" ref="V18:V22" si="0">SUM(D18:T18)</f>
        <v>69833</v>
      </c>
    </row>
    <row r="19" spans="1:22" ht="22.05" customHeight="1">
      <c r="A19" s="1" t="s">
        <v>136</v>
      </c>
      <c r="B19" s="82"/>
      <c r="C19" s="2"/>
      <c r="D19" s="157">
        <v>0</v>
      </c>
      <c r="E19" s="159"/>
      <c r="F19" s="157">
        <v>0</v>
      </c>
      <c r="G19" s="10"/>
      <c r="H19" s="157">
        <v>0</v>
      </c>
      <c r="I19" s="10"/>
      <c r="J19" s="160">
        <v>-12516</v>
      </c>
      <c r="K19" s="9"/>
      <c r="L19" s="9">
        <v>1273</v>
      </c>
      <c r="M19" s="9"/>
      <c r="N19" s="157">
        <v>0</v>
      </c>
      <c r="O19" s="9"/>
      <c r="P19" s="160">
        <v>27688</v>
      </c>
      <c r="Q19" s="9"/>
      <c r="R19" s="160">
        <v>0</v>
      </c>
      <c r="S19" s="9"/>
      <c r="T19" s="157">
        <v>0</v>
      </c>
      <c r="U19" s="10"/>
      <c r="V19" s="11">
        <f t="shared" si="0"/>
        <v>16445</v>
      </c>
    </row>
    <row r="20" spans="1:22" ht="22.05" customHeight="1">
      <c r="A20" s="1" t="s">
        <v>137</v>
      </c>
      <c r="B20" s="82"/>
      <c r="C20" s="2"/>
      <c r="D20" s="157">
        <v>0</v>
      </c>
      <c r="E20" s="159"/>
      <c r="F20" s="157">
        <v>0</v>
      </c>
      <c r="G20" s="10"/>
      <c r="H20" s="157">
        <v>0</v>
      </c>
      <c r="I20" s="10"/>
      <c r="J20" s="160">
        <v>0</v>
      </c>
      <c r="K20" s="9"/>
      <c r="L20" s="9">
        <v>-2395</v>
      </c>
      <c r="M20" s="9"/>
      <c r="N20" s="157">
        <v>0</v>
      </c>
      <c r="O20" s="9"/>
      <c r="P20" s="157">
        <v>0</v>
      </c>
      <c r="Q20" s="9"/>
      <c r="R20" s="160">
        <v>0</v>
      </c>
      <c r="S20" s="9"/>
      <c r="T20" s="160">
        <v>21219</v>
      </c>
      <c r="U20" s="10"/>
      <c r="V20" s="11">
        <f t="shared" si="0"/>
        <v>18824</v>
      </c>
    </row>
    <row r="21" spans="1:22" ht="22.05" customHeight="1">
      <c r="A21" s="2" t="s">
        <v>94</v>
      </c>
      <c r="B21" s="82"/>
      <c r="C21" s="2"/>
      <c r="D21" s="168">
        <f>SUM(D18:D20)</f>
        <v>0</v>
      </c>
      <c r="E21" s="218"/>
      <c r="F21" s="168">
        <f>SUM(F18:F20)</f>
        <v>0</v>
      </c>
      <c r="G21" s="218"/>
      <c r="H21" s="168">
        <f>SUM(H18:H20)</f>
        <v>0</v>
      </c>
      <c r="I21" s="218"/>
      <c r="J21" s="168">
        <f>SUM(J18:J20)</f>
        <v>57317</v>
      </c>
      <c r="K21" s="218"/>
      <c r="L21" s="168">
        <f>SUM(L18:L20)</f>
        <v>-1122</v>
      </c>
      <c r="M21" s="218"/>
      <c r="N21" s="168">
        <f>SUM(N18:N20)</f>
        <v>0</v>
      </c>
      <c r="O21" s="218"/>
      <c r="P21" s="168">
        <f>SUM(P18:P20)</f>
        <v>27688</v>
      </c>
      <c r="Q21" s="218"/>
      <c r="R21" s="168">
        <f>SUM(R18:R20)</f>
        <v>0</v>
      </c>
      <c r="S21" s="218"/>
      <c r="T21" s="168">
        <f>SUM(T18:T20)</f>
        <v>21219</v>
      </c>
      <c r="U21" s="218">
        <f t="shared" ref="U21" si="1">SUM(U18,U19)</f>
        <v>0</v>
      </c>
      <c r="V21" s="168">
        <f t="shared" si="0"/>
        <v>105102</v>
      </c>
    </row>
    <row r="22" spans="1:22" ht="22.05" customHeight="1" thickBot="1">
      <c r="A22" s="2" t="s">
        <v>138</v>
      </c>
      <c r="B22" s="82"/>
      <c r="C22" s="2"/>
      <c r="D22" s="85">
        <f>SUM(D13,D16,D21)</f>
        <v>1729277</v>
      </c>
      <c r="E22" s="86"/>
      <c r="F22" s="85">
        <f>SUM(F13,F16,F21)</f>
        <v>208455</v>
      </c>
      <c r="G22" s="86"/>
      <c r="H22" s="85">
        <f>SUM(H13,H16,H21)</f>
        <v>65000</v>
      </c>
      <c r="I22" s="86"/>
      <c r="J22" s="85">
        <f>SUM(J13,J16,J21)</f>
        <v>820402</v>
      </c>
      <c r="K22" s="86"/>
      <c r="L22" s="85">
        <f>SUM(L13,L16,L21)</f>
        <v>-17927</v>
      </c>
      <c r="M22" s="86"/>
      <c r="N22" s="85">
        <f>SUM(N13,N16,N21)</f>
        <v>6340</v>
      </c>
      <c r="O22" s="86"/>
      <c r="P22" s="85">
        <f>SUM(P13,P16,P21)</f>
        <v>-247391</v>
      </c>
      <c r="Q22" s="86"/>
      <c r="R22" s="85">
        <f>SUM(R13,R16,R21)</f>
        <v>-5939</v>
      </c>
      <c r="S22" s="86"/>
      <c r="T22" s="85">
        <f>SUM(T13,T16,T21)</f>
        <v>-8774</v>
      </c>
      <c r="U22" s="86"/>
      <c r="V22" s="85">
        <f t="shared" si="0"/>
        <v>2549443</v>
      </c>
    </row>
    <row r="23" spans="1:22" ht="22.05" customHeight="1" thickTop="1">
      <c r="E23" s="1"/>
    </row>
    <row r="24" spans="1:22" ht="22.05" customHeight="1">
      <c r="A24" s="2" t="s">
        <v>139</v>
      </c>
      <c r="E24" s="1"/>
    </row>
    <row r="25" spans="1:22" ht="22.05" customHeight="1">
      <c r="A25" s="2" t="s">
        <v>140</v>
      </c>
      <c r="B25" s="82"/>
      <c r="C25" s="2"/>
      <c r="D25" s="87">
        <v>1729277</v>
      </c>
      <c r="E25" s="87"/>
      <c r="F25" s="87">
        <v>208455</v>
      </c>
      <c r="G25" s="87"/>
      <c r="H25" s="87">
        <v>82000</v>
      </c>
      <c r="I25" s="87"/>
      <c r="J25" s="87">
        <v>838486</v>
      </c>
      <c r="K25" s="87"/>
      <c r="L25" s="87">
        <v>-18773</v>
      </c>
      <c r="M25" s="87"/>
      <c r="N25" s="87">
        <v>6340</v>
      </c>
      <c r="O25" s="87"/>
      <c r="P25" s="87">
        <v>-261160</v>
      </c>
      <c r="Q25" s="87"/>
      <c r="R25" s="87">
        <v>-6486</v>
      </c>
      <c r="S25" s="87"/>
      <c r="T25" s="87">
        <v>-7789</v>
      </c>
      <c r="U25" s="2"/>
      <c r="V25" s="88">
        <f>SUM(D25:T25)</f>
        <v>2570350</v>
      </c>
    </row>
    <row r="26" spans="1:22" ht="20.100000000000001" customHeight="1">
      <c r="A26" s="254" t="s">
        <v>131</v>
      </c>
      <c r="B26" s="1"/>
      <c r="C26" s="2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</row>
    <row r="27" spans="1:22" ht="20.100000000000001" customHeight="1">
      <c r="A27" s="255" t="s">
        <v>132</v>
      </c>
      <c r="B27" s="256">
        <v>9</v>
      </c>
      <c r="C27" s="2"/>
      <c r="D27" s="257">
        <v>0</v>
      </c>
      <c r="E27" s="159"/>
      <c r="F27" s="257">
        <v>0</v>
      </c>
      <c r="G27" s="10"/>
      <c r="H27" s="257">
        <v>0</v>
      </c>
      <c r="I27" s="10"/>
      <c r="J27" s="258">
        <v>-69170</v>
      </c>
      <c r="K27" s="9"/>
      <c r="L27" s="259">
        <v>0</v>
      </c>
      <c r="M27" s="9"/>
      <c r="N27" s="257">
        <v>0</v>
      </c>
      <c r="O27" s="260"/>
      <c r="P27" s="257">
        <v>0</v>
      </c>
      <c r="Q27" s="260"/>
      <c r="R27" s="257">
        <v>0</v>
      </c>
      <c r="S27" s="9"/>
      <c r="T27" s="257">
        <v>0</v>
      </c>
      <c r="U27" s="10"/>
      <c r="V27" s="258">
        <f>SUM(D27:T27)</f>
        <v>-69170</v>
      </c>
    </row>
    <row r="28" spans="1:22" ht="20.100000000000001" customHeight="1">
      <c r="A28" s="261" t="s">
        <v>133</v>
      </c>
      <c r="B28" s="1"/>
      <c r="C28" s="2"/>
      <c r="D28" s="262">
        <f>SUM(D27)</f>
        <v>0</v>
      </c>
      <c r="E28" s="218"/>
      <c r="F28" s="262">
        <f>SUM(F27)</f>
        <v>0</v>
      </c>
      <c r="G28" s="218"/>
      <c r="H28" s="262">
        <f>SUM(H27)</f>
        <v>0</v>
      </c>
      <c r="I28" s="218"/>
      <c r="J28" s="262">
        <f>SUM(J27)</f>
        <v>-69170</v>
      </c>
      <c r="K28" s="218"/>
      <c r="L28" s="262">
        <f>SUM(L27)</f>
        <v>0</v>
      </c>
      <c r="M28" s="218"/>
      <c r="N28" s="262">
        <f>SUM(N27)</f>
        <v>0</v>
      </c>
      <c r="O28" s="218"/>
      <c r="P28" s="262">
        <f>SUM(P27)</f>
        <v>0</v>
      </c>
      <c r="Q28" s="218"/>
      <c r="R28" s="262">
        <f>SUM(R27)</f>
        <v>0</v>
      </c>
      <c r="S28" s="218"/>
      <c r="T28" s="262">
        <f>SUM(T27)</f>
        <v>0</v>
      </c>
      <c r="U28" s="218"/>
      <c r="V28" s="262">
        <f>SUM(D28:T28)</f>
        <v>-69170</v>
      </c>
    </row>
    <row r="29" spans="1:22" ht="22.05" customHeight="1">
      <c r="A29" s="2" t="s">
        <v>134</v>
      </c>
      <c r="B29" s="82"/>
      <c r="C29" s="2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2"/>
      <c r="V29" s="88"/>
    </row>
    <row r="30" spans="1:22" ht="22.05" customHeight="1">
      <c r="A30" s="1" t="s">
        <v>135</v>
      </c>
      <c r="B30" s="82"/>
      <c r="C30" s="2"/>
      <c r="D30" s="157">
        <v>0</v>
      </c>
      <c r="E30" s="159"/>
      <c r="F30" s="157">
        <v>0</v>
      </c>
      <c r="G30" s="10"/>
      <c r="H30" s="157">
        <v>0</v>
      </c>
      <c r="I30" s="10"/>
      <c r="J30" s="160">
        <v>37844</v>
      </c>
      <c r="K30" s="9"/>
      <c r="L30" s="157">
        <v>0</v>
      </c>
      <c r="M30" s="9"/>
      <c r="N30" s="157">
        <v>0</v>
      </c>
      <c r="O30" s="9"/>
      <c r="P30" s="157">
        <v>0</v>
      </c>
      <c r="Q30" s="9"/>
      <c r="R30" s="157">
        <v>0</v>
      </c>
      <c r="S30" s="9"/>
      <c r="T30" s="157">
        <v>0</v>
      </c>
      <c r="U30" s="10"/>
      <c r="V30" s="260">
        <f t="shared" ref="V30:V31" si="2">SUM(D30:T30)</f>
        <v>37844</v>
      </c>
    </row>
    <row r="31" spans="1:22" ht="22.05" customHeight="1">
      <c r="A31" s="1" t="s">
        <v>136</v>
      </c>
      <c r="B31" s="82"/>
      <c r="C31" s="2"/>
      <c r="D31" s="257">
        <v>0</v>
      </c>
      <c r="E31" s="159"/>
      <c r="F31" s="257">
        <v>0</v>
      </c>
      <c r="G31" s="10"/>
      <c r="H31" s="257">
        <v>0</v>
      </c>
      <c r="I31" s="10"/>
      <c r="J31" s="257">
        <v>0</v>
      </c>
      <c r="K31" s="9"/>
      <c r="L31" s="9">
        <v>14346</v>
      </c>
      <c r="M31" s="9"/>
      <c r="N31" s="257">
        <v>0</v>
      </c>
      <c r="O31" s="9"/>
      <c r="P31" s="160">
        <v>8751</v>
      </c>
      <c r="Q31" s="9"/>
      <c r="R31" s="160">
        <v>1211</v>
      </c>
      <c r="S31" s="9"/>
      <c r="T31" s="257">
        <v>0</v>
      </c>
      <c r="U31" s="10"/>
      <c r="V31" s="258">
        <f t="shared" si="2"/>
        <v>24308</v>
      </c>
    </row>
    <row r="32" spans="1:22" ht="22.05" customHeight="1">
      <c r="A32" s="2" t="s">
        <v>94</v>
      </c>
      <c r="B32" s="82"/>
      <c r="C32" s="2"/>
      <c r="D32" s="168">
        <f>SUM(D30:D31)</f>
        <v>0</v>
      </c>
      <c r="E32" s="169"/>
      <c r="F32" s="168">
        <f>SUM(F30:F31)</f>
        <v>0</v>
      </c>
      <c r="G32" s="86"/>
      <c r="H32" s="168">
        <f>SUM(H30:H31)</f>
        <v>0</v>
      </c>
      <c r="I32" s="86"/>
      <c r="J32" s="168">
        <f>SUM(J30:J31)</f>
        <v>37844</v>
      </c>
      <c r="K32" s="170"/>
      <c r="L32" s="168">
        <f>SUM(L30:L31)</f>
        <v>14346</v>
      </c>
      <c r="M32" s="170"/>
      <c r="N32" s="168">
        <f>SUM(N30:N31)</f>
        <v>0</v>
      </c>
      <c r="O32" s="170"/>
      <c r="P32" s="168">
        <f>SUM(P30:P31)</f>
        <v>8751</v>
      </c>
      <c r="Q32" s="170"/>
      <c r="R32" s="168">
        <f>SUM(R30:R31)</f>
        <v>1211</v>
      </c>
      <c r="S32" s="170"/>
      <c r="T32" s="168">
        <f>SUM(T30:T31)</f>
        <v>0</v>
      </c>
      <c r="U32" s="86"/>
      <c r="V32" s="168">
        <f t="shared" ref="V32:V33" si="3">SUM(D32:T32)</f>
        <v>62152</v>
      </c>
    </row>
    <row r="33" spans="1:22" ht="22.05" customHeight="1" thickBot="1">
      <c r="A33" s="2" t="s">
        <v>141</v>
      </c>
      <c r="B33" s="82"/>
      <c r="C33" s="2"/>
      <c r="D33" s="212">
        <f>SUM(D25,D28,D32)</f>
        <v>1729277</v>
      </c>
      <c r="E33" s="86"/>
      <c r="F33" s="212">
        <f>SUM(F25,F28,F32)</f>
        <v>208455</v>
      </c>
      <c r="G33" s="86"/>
      <c r="H33" s="212">
        <f>SUM(H25,H28,H32)</f>
        <v>82000</v>
      </c>
      <c r="I33" s="86"/>
      <c r="J33" s="212">
        <f>SUM(J25,J28,J32)</f>
        <v>807160</v>
      </c>
      <c r="K33" s="86"/>
      <c r="L33" s="212">
        <f>SUM(L25,L28,L32)</f>
        <v>-4427</v>
      </c>
      <c r="M33" s="86"/>
      <c r="N33" s="212">
        <f>SUM(N25,N28,N32)</f>
        <v>6340</v>
      </c>
      <c r="O33" s="86"/>
      <c r="P33" s="212">
        <f>SUM(P25,P28,P32)</f>
        <v>-252409</v>
      </c>
      <c r="Q33" s="86"/>
      <c r="R33" s="212">
        <f>SUM(R25,R28,R32)</f>
        <v>-5275</v>
      </c>
      <c r="S33" s="86"/>
      <c r="T33" s="212">
        <f>SUM(T25,T28,T32)</f>
        <v>-7789</v>
      </c>
      <c r="U33" s="86"/>
      <c r="V33" s="212">
        <f t="shared" si="3"/>
        <v>2563332</v>
      </c>
    </row>
    <row r="34" spans="1:22" ht="22.05" customHeight="1" thickTop="1"/>
    <row r="35" spans="1:22" ht="22.05" customHeight="1">
      <c r="A35" s="6"/>
      <c r="V35" s="231"/>
    </row>
  </sheetData>
  <mergeCells count="4">
    <mergeCell ref="H5:J5"/>
    <mergeCell ref="L5:T5"/>
    <mergeCell ref="D4:V4"/>
    <mergeCell ref="D11:V11"/>
  </mergeCells>
  <pageMargins left="0.8" right="0.8" top="0.48" bottom="0.5" header="0.5" footer="0.5"/>
  <pageSetup paperSize="9" scale="38" firstPageNumber="9" fitToHeight="0" orientation="landscape" useFirstPageNumber="1" r:id="rId1"/>
  <headerFooter alignWithMargins="0">
    <oddFooter>&amp;L&amp;15     หมายเหตุประกอบงบการเงินเป็นส่วนหนึ่งของงบการเงินระหว่างกาลนี้&amp;14
&amp;C&amp;15&amp;P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2"/>
  <sheetViews>
    <sheetView view="pageBreakPreview" zoomScale="55" zoomScaleNormal="70" zoomScaleSheetLayoutView="55" workbookViewId="0">
      <selection sqref="A1:P1"/>
    </sheetView>
  </sheetViews>
  <sheetFormatPr defaultColWidth="10.69140625" defaultRowHeight="21" customHeight="1"/>
  <cols>
    <col min="1" max="1" width="56.4609375" style="90" customWidth="1"/>
    <col min="2" max="2" width="12.07421875" style="106" customWidth="1"/>
    <col min="3" max="3" width="2.07421875" style="90" customWidth="1"/>
    <col min="4" max="4" width="16.69140625" style="98" customWidth="1"/>
    <col min="5" max="5" width="2.07421875" style="98" customWidth="1"/>
    <col min="6" max="6" width="16.69140625" style="98" customWidth="1"/>
    <col min="7" max="7" width="2.07421875" style="98" customWidth="1"/>
    <col min="8" max="8" width="16.69140625" style="98" customWidth="1"/>
    <col min="9" max="9" width="2.07421875" style="98" customWidth="1"/>
    <col min="10" max="10" width="19.69140625" style="98" customWidth="1"/>
    <col min="11" max="11" width="2.07421875" style="98" customWidth="1"/>
    <col min="12" max="12" width="16.69140625" style="98" customWidth="1"/>
    <col min="13" max="13" width="2.07421875" style="98" customWidth="1"/>
    <col min="14" max="14" width="16.69140625" style="98" customWidth="1"/>
    <col min="15" max="15" width="2.07421875" style="98" customWidth="1"/>
    <col min="16" max="16" width="16.69140625" style="98" customWidth="1"/>
    <col min="17" max="17" width="9" style="90" customWidth="1"/>
    <col min="18" max="16384" width="10.69140625" style="90"/>
  </cols>
  <sheetData>
    <row r="1" spans="1:22" s="100" customFormat="1" ht="21" customHeight="1">
      <c r="A1" s="292" t="s">
        <v>0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  <c r="O1" s="292"/>
      <c r="P1" s="292"/>
    </row>
    <row r="2" spans="1:22" s="100" customFormat="1" ht="21" customHeight="1">
      <c r="A2" s="292" t="s">
        <v>99</v>
      </c>
      <c r="B2" s="292"/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</row>
    <row r="3" spans="1:22" ht="15" customHeight="1"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1"/>
    </row>
    <row r="4" spans="1:22" s="92" customFormat="1" ht="21" customHeight="1">
      <c r="B4" s="107"/>
      <c r="D4" s="300" t="s">
        <v>3</v>
      </c>
      <c r="E4" s="300"/>
      <c r="F4" s="300"/>
      <c r="G4" s="300"/>
      <c r="H4" s="300"/>
      <c r="I4" s="300"/>
      <c r="J4" s="300"/>
      <c r="K4" s="300"/>
      <c r="L4" s="300"/>
      <c r="M4" s="300"/>
      <c r="N4" s="300"/>
      <c r="O4" s="300"/>
      <c r="P4" s="300"/>
    </row>
    <row r="5" spans="1:22" s="92" customFormat="1" ht="21" customHeight="1">
      <c r="B5" s="107"/>
      <c r="D5" s="93"/>
      <c r="E5" s="93"/>
      <c r="F5" s="93"/>
      <c r="G5" s="94"/>
      <c r="H5" s="294" t="s">
        <v>100</v>
      </c>
      <c r="I5" s="294"/>
      <c r="J5" s="294"/>
      <c r="K5" s="95"/>
      <c r="L5" s="299" t="s">
        <v>142</v>
      </c>
      <c r="M5" s="299"/>
      <c r="N5" s="299"/>
      <c r="O5" s="93"/>
      <c r="S5" s="162"/>
      <c r="T5" s="163"/>
      <c r="U5" s="162"/>
    </row>
    <row r="6" spans="1:22" s="92" customFormat="1" ht="21" customHeight="1">
      <c r="B6" s="106"/>
      <c r="C6" s="90"/>
      <c r="D6" s="101"/>
      <c r="E6" s="101"/>
      <c r="F6" s="101"/>
      <c r="G6" s="102"/>
      <c r="H6" s="102"/>
      <c r="I6" s="102"/>
      <c r="J6" s="102"/>
      <c r="K6" s="104"/>
      <c r="L6" s="103" t="s">
        <v>143</v>
      </c>
      <c r="M6" s="101"/>
      <c r="N6" s="266" t="s">
        <v>144</v>
      </c>
      <c r="O6" s="101"/>
      <c r="P6" s="90"/>
      <c r="Q6" s="90"/>
      <c r="S6" s="162"/>
      <c r="T6" s="163"/>
      <c r="U6" s="162"/>
    </row>
    <row r="7" spans="1:22" s="92" customFormat="1" ht="21" customHeight="1">
      <c r="B7" s="106"/>
      <c r="C7" s="90"/>
      <c r="D7" s="12"/>
      <c r="E7" s="101"/>
      <c r="F7" s="36" t="s">
        <v>107</v>
      </c>
      <c r="G7" s="36"/>
      <c r="H7" s="105"/>
      <c r="I7" s="90"/>
      <c r="J7" s="90"/>
      <c r="K7" s="98"/>
      <c r="L7" s="103" t="s">
        <v>108</v>
      </c>
      <c r="M7" s="101"/>
      <c r="N7" s="103" t="s">
        <v>112</v>
      </c>
      <c r="O7" s="101"/>
      <c r="P7" s="90"/>
      <c r="Q7" s="90"/>
      <c r="S7" s="162"/>
      <c r="T7" s="163"/>
      <c r="U7" s="164"/>
    </row>
    <row r="8" spans="1:22" s="92" customFormat="1" ht="21" customHeight="1">
      <c r="B8" s="106"/>
      <c r="C8" s="90"/>
      <c r="D8" s="80" t="s">
        <v>113</v>
      </c>
      <c r="E8" s="105"/>
      <c r="F8" s="36" t="s">
        <v>114</v>
      </c>
      <c r="G8" s="36"/>
      <c r="H8" s="105" t="s">
        <v>115</v>
      </c>
      <c r="I8" s="105"/>
      <c r="J8" s="105"/>
      <c r="K8" s="105"/>
      <c r="L8" s="103" t="s">
        <v>6</v>
      </c>
      <c r="M8" s="101"/>
      <c r="N8" s="101" t="s">
        <v>119</v>
      </c>
      <c r="O8" s="101"/>
      <c r="P8" s="36" t="s">
        <v>120</v>
      </c>
      <c r="Q8" s="90"/>
    </row>
    <row r="9" spans="1:22" s="92" customFormat="1" ht="21" customHeight="1">
      <c r="B9" s="213" t="s">
        <v>7</v>
      </c>
      <c r="C9" s="101"/>
      <c r="D9" s="80" t="s">
        <v>121</v>
      </c>
      <c r="E9" s="105"/>
      <c r="F9" s="167" t="s">
        <v>122</v>
      </c>
      <c r="G9" s="36"/>
      <c r="H9" s="105" t="s">
        <v>123</v>
      </c>
      <c r="I9" s="105"/>
      <c r="J9" s="105" t="s">
        <v>57</v>
      </c>
      <c r="K9" s="105"/>
      <c r="L9" s="103" t="s">
        <v>124</v>
      </c>
      <c r="M9" s="101"/>
      <c r="N9" s="103" t="s">
        <v>128</v>
      </c>
      <c r="O9" s="101"/>
      <c r="P9" s="36" t="s">
        <v>47</v>
      </c>
      <c r="Q9" s="90"/>
    </row>
    <row r="10" spans="1:22" ht="21" customHeight="1">
      <c r="B10" s="33"/>
      <c r="C10" s="36"/>
      <c r="D10" s="298" t="s">
        <v>9</v>
      </c>
      <c r="E10" s="298"/>
      <c r="F10" s="298"/>
      <c r="G10" s="298"/>
      <c r="H10" s="298"/>
      <c r="I10" s="298"/>
      <c r="J10" s="298"/>
      <c r="K10" s="298"/>
      <c r="L10" s="298"/>
      <c r="M10" s="298"/>
      <c r="N10" s="298"/>
      <c r="O10" s="298"/>
      <c r="P10" s="298"/>
    </row>
    <row r="11" spans="1:22" ht="21" customHeight="1">
      <c r="A11" s="96" t="s">
        <v>129</v>
      </c>
      <c r="B11" s="33"/>
      <c r="C11" s="36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</row>
    <row r="12" spans="1:22" ht="21" customHeight="1">
      <c r="A12" s="92" t="s">
        <v>130</v>
      </c>
      <c r="B12" s="107"/>
      <c r="C12" s="92"/>
      <c r="D12" s="110">
        <v>1729277</v>
      </c>
      <c r="E12" s="110"/>
      <c r="F12" s="110">
        <v>208455</v>
      </c>
      <c r="G12" s="110"/>
      <c r="H12" s="110">
        <v>65000</v>
      </c>
      <c r="I12" s="110"/>
      <c r="J12" s="110">
        <v>722712</v>
      </c>
      <c r="K12" s="110"/>
      <c r="L12" s="110">
        <v>825</v>
      </c>
      <c r="M12" s="110"/>
      <c r="N12" s="110">
        <v>-8774</v>
      </c>
      <c r="O12" s="110"/>
      <c r="P12" s="110">
        <v>2717495</v>
      </c>
    </row>
    <row r="13" spans="1:22" s="1" customFormat="1" ht="20.100000000000001" customHeight="1">
      <c r="A13" s="263" t="s">
        <v>131</v>
      </c>
      <c r="B13" s="242"/>
      <c r="C13" s="96"/>
      <c r="D13" s="182"/>
      <c r="E13" s="182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87"/>
      <c r="R13" s="87"/>
      <c r="S13" s="87"/>
      <c r="T13" s="87"/>
      <c r="U13" s="87"/>
      <c r="V13" s="87"/>
    </row>
    <row r="14" spans="1:22" s="1" customFormat="1" ht="20.100000000000001" customHeight="1">
      <c r="A14" s="264" t="s">
        <v>132</v>
      </c>
      <c r="B14" s="33">
        <v>9</v>
      </c>
      <c r="C14" s="96"/>
      <c r="D14" s="219">
        <v>0</v>
      </c>
      <c r="E14" s="214"/>
      <c r="F14" s="219">
        <v>0</v>
      </c>
      <c r="G14" s="215"/>
      <c r="H14" s="219">
        <v>0</v>
      </c>
      <c r="I14" s="215"/>
      <c r="J14" s="39">
        <v>-172926</v>
      </c>
      <c r="K14" s="216"/>
      <c r="L14" s="252">
        <v>0</v>
      </c>
      <c r="M14" s="216"/>
      <c r="N14" s="219">
        <v>0</v>
      </c>
      <c r="O14" s="32"/>
      <c r="P14" s="39">
        <f>SUM(D14:O14)</f>
        <v>-172926</v>
      </c>
    </row>
    <row r="15" spans="1:22" s="1" customFormat="1" ht="20.100000000000001" customHeight="1">
      <c r="A15" s="265" t="s">
        <v>133</v>
      </c>
      <c r="B15" s="242"/>
      <c r="C15" s="96"/>
      <c r="D15" s="253">
        <f>SUM(D14)</f>
        <v>0</v>
      </c>
      <c r="E15" s="217"/>
      <c r="F15" s="253">
        <f>SUM(F14)</f>
        <v>0</v>
      </c>
      <c r="G15" s="217"/>
      <c r="H15" s="253">
        <f>SUM(H14)</f>
        <v>0</v>
      </c>
      <c r="I15" s="217"/>
      <c r="J15" s="253">
        <f>SUM(J14)</f>
        <v>-172926</v>
      </c>
      <c r="K15" s="217"/>
      <c r="L15" s="253">
        <f>SUM(L14)</f>
        <v>0</v>
      </c>
      <c r="M15" s="217"/>
      <c r="N15" s="253">
        <f>SUM(N14)</f>
        <v>0</v>
      </c>
      <c r="O15" s="217"/>
      <c r="P15" s="253">
        <f>SUM(D15:O15)</f>
        <v>-172926</v>
      </c>
    </row>
    <row r="16" spans="1:22" ht="21" customHeight="1">
      <c r="A16" s="92" t="s">
        <v>134</v>
      </c>
      <c r="B16" s="107"/>
      <c r="C16" s="92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</row>
    <row r="17" spans="1:22" ht="21" customHeight="1">
      <c r="A17" s="90" t="s">
        <v>135</v>
      </c>
      <c r="D17" s="31">
        <v>0</v>
      </c>
      <c r="E17" s="31"/>
      <c r="F17" s="31">
        <v>0</v>
      </c>
      <c r="G17" s="31"/>
      <c r="H17" s="180">
        <v>0</v>
      </c>
      <c r="I17" s="31"/>
      <c r="J17" s="31">
        <v>337254</v>
      </c>
      <c r="K17" s="31"/>
      <c r="L17" s="31">
        <v>0</v>
      </c>
      <c r="M17" s="31"/>
      <c r="N17" s="31">
        <v>0</v>
      </c>
      <c r="O17" s="31"/>
      <c r="P17" s="31">
        <f>SUM(D17:N17)</f>
        <v>337254</v>
      </c>
    </row>
    <row r="18" spans="1:22" ht="21" customHeight="1">
      <c r="A18" s="90" t="s">
        <v>136</v>
      </c>
      <c r="D18" s="31">
        <v>0</v>
      </c>
      <c r="E18" s="31"/>
      <c r="F18" s="32">
        <v>0</v>
      </c>
      <c r="G18" s="32"/>
      <c r="H18" s="181">
        <v>0</v>
      </c>
      <c r="I18" s="31"/>
      <c r="J18" s="32">
        <v>0</v>
      </c>
      <c r="K18" s="31"/>
      <c r="L18" s="31">
        <v>-203</v>
      </c>
      <c r="M18" s="32"/>
      <c r="N18" s="32">
        <v>0</v>
      </c>
      <c r="O18" s="32"/>
      <c r="P18" s="31">
        <f>SUM(D18:N18)</f>
        <v>-203</v>
      </c>
    </row>
    <row r="19" spans="1:22" s="92" customFormat="1" ht="21" customHeight="1">
      <c r="A19" s="96" t="s">
        <v>94</v>
      </c>
      <c r="B19" s="107"/>
      <c r="D19" s="151">
        <f>SUM(D17:D18)</f>
        <v>0</v>
      </c>
      <c r="E19" s="152"/>
      <c r="F19" s="151">
        <f>SUM(F17:F18)</f>
        <v>0</v>
      </c>
      <c r="G19" s="152"/>
      <c r="H19" s="151">
        <f>SUM(H17:H18)</f>
        <v>0</v>
      </c>
      <c r="I19" s="152"/>
      <c r="J19" s="151">
        <f>SUM(J17:J18)</f>
        <v>337254</v>
      </c>
      <c r="K19" s="152"/>
      <c r="L19" s="151">
        <f>SUM(L18:L18)</f>
        <v>-203</v>
      </c>
      <c r="M19" s="152"/>
      <c r="N19" s="151">
        <f>SUM(N17:N18)</f>
        <v>0</v>
      </c>
      <c r="O19" s="152"/>
      <c r="P19" s="151">
        <f>SUM(D19:N19)</f>
        <v>337051</v>
      </c>
    </row>
    <row r="20" spans="1:22" ht="21" customHeight="1" thickBot="1">
      <c r="A20" s="96" t="s">
        <v>138</v>
      </c>
      <c r="B20" s="108"/>
      <c r="C20" s="96"/>
      <c r="D20" s="174">
        <f>SUM(D12,D15,D19)</f>
        <v>1729277</v>
      </c>
      <c r="E20" s="152"/>
      <c r="F20" s="174">
        <f>SUM(F12,F15,F19)</f>
        <v>208455</v>
      </c>
      <c r="G20" s="152"/>
      <c r="H20" s="174">
        <f>SUM(H12,H15,H19)</f>
        <v>65000</v>
      </c>
      <c r="I20" s="110"/>
      <c r="J20" s="174">
        <f>SUM(J12,J15,J19)</f>
        <v>887040</v>
      </c>
      <c r="K20" s="152"/>
      <c r="L20" s="174">
        <f>SUM(L12,L15,L19)</f>
        <v>622</v>
      </c>
      <c r="M20" s="152"/>
      <c r="N20" s="174">
        <f>SUM(N12,N15,N19)</f>
        <v>-8774</v>
      </c>
      <c r="O20" s="152"/>
      <c r="P20" s="174">
        <f>SUM(D20:N20)</f>
        <v>2881620</v>
      </c>
    </row>
    <row r="21" spans="1:22" ht="15" customHeight="1" thickTop="1">
      <c r="A21" s="92"/>
      <c r="B21" s="107"/>
      <c r="C21" s="92"/>
      <c r="D21" s="175"/>
      <c r="E21" s="175"/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</row>
    <row r="22" spans="1:22" ht="21" customHeight="1">
      <c r="A22" s="96" t="s">
        <v>139</v>
      </c>
      <c r="B22" s="107"/>
      <c r="C22" s="92"/>
      <c r="D22" s="175"/>
      <c r="E22" s="175"/>
      <c r="F22" s="175"/>
      <c r="G22" s="175"/>
      <c r="H22" s="175"/>
      <c r="I22" s="175"/>
      <c r="J22" s="175"/>
      <c r="K22" s="175"/>
      <c r="L22" s="175"/>
      <c r="M22" s="175"/>
      <c r="N22" s="175"/>
      <c r="O22" s="175"/>
      <c r="P22" s="175"/>
    </row>
    <row r="23" spans="1:22" ht="21" customHeight="1">
      <c r="A23" s="92" t="s">
        <v>140</v>
      </c>
      <c r="B23" s="107"/>
      <c r="C23" s="92"/>
      <c r="D23" s="110">
        <v>1729277</v>
      </c>
      <c r="E23" s="110"/>
      <c r="F23" s="110">
        <v>208455</v>
      </c>
      <c r="G23" s="110"/>
      <c r="H23" s="110">
        <v>82000</v>
      </c>
      <c r="I23" s="110"/>
      <c r="J23" s="110">
        <v>870593</v>
      </c>
      <c r="K23" s="110"/>
      <c r="L23" s="110">
        <v>648</v>
      </c>
      <c r="M23" s="110"/>
      <c r="N23" s="110">
        <f>-7789</f>
        <v>-7789</v>
      </c>
      <c r="O23" s="110"/>
      <c r="P23" s="110">
        <f>N23+L23+J23+H23+F23+D23</f>
        <v>2883184</v>
      </c>
    </row>
    <row r="24" spans="1:22" s="1" customFormat="1" ht="20.100000000000001" customHeight="1">
      <c r="A24" s="263" t="s">
        <v>131</v>
      </c>
      <c r="B24" s="242"/>
      <c r="C24" s="96"/>
      <c r="D24" s="182"/>
      <c r="E24" s="182"/>
      <c r="F24" s="182"/>
      <c r="G24" s="182"/>
      <c r="H24" s="182"/>
      <c r="I24" s="182"/>
      <c r="J24" s="182"/>
      <c r="K24" s="182"/>
      <c r="L24" s="182"/>
      <c r="M24" s="182"/>
      <c r="N24" s="182"/>
      <c r="O24" s="182"/>
      <c r="P24" s="182"/>
      <c r="Q24" s="87"/>
      <c r="R24" s="87"/>
      <c r="S24" s="87"/>
      <c r="T24" s="87"/>
      <c r="U24" s="87"/>
      <c r="V24" s="87"/>
    </row>
    <row r="25" spans="1:22" s="1" customFormat="1" ht="20.100000000000001" customHeight="1">
      <c r="A25" s="264" t="s">
        <v>132</v>
      </c>
      <c r="B25" s="33">
        <v>9</v>
      </c>
      <c r="C25" s="96"/>
      <c r="D25" s="219">
        <v>0</v>
      </c>
      <c r="E25" s="214"/>
      <c r="F25" s="219">
        <v>0</v>
      </c>
      <c r="G25" s="215"/>
      <c r="H25" s="219">
        <v>0</v>
      </c>
      <c r="I25" s="215"/>
      <c r="J25" s="39">
        <v>-69170</v>
      </c>
      <c r="K25" s="216"/>
      <c r="L25" s="252">
        <v>0</v>
      </c>
      <c r="M25" s="216"/>
      <c r="N25" s="219">
        <v>0</v>
      </c>
      <c r="O25" s="32"/>
      <c r="P25" s="39">
        <f>SUM(D25:O25)</f>
        <v>-69170</v>
      </c>
    </row>
    <row r="26" spans="1:22" s="1" customFormat="1" ht="20.100000000000001" customHeight="1">
      <c r="A26" s="265" t="s">
        <v>133</v>
      </c>
      <c r="B26" s="242"/>
      <c r="C26" s="96"/>
      <c r="D26" s="253">
        <f>SUM(D25)</f>
        <v>0</v>
      </c>
      <c r="E26" s="217"/>
      <c r="F26" s="253">
        <f>SUM(F25)</f>
        <v>0</v>
      </c>
      <c r="G26" s="217"/>
      <c r="H26" s="253">
        <f>SUM(H25)</f>
        <v>0</v>
      </c>
      <c r="I26" s="217"/>
      <c r="J26" s="253">
        <f>SUM(J25)</f>
        <v>-69170</v>
      </c>
      <c r="K26" s="217"/>
      <c r="L26" s="253">
        <f>SUM(L25)</f>
        <v>0</v>
      </c>
      <c r="M26" s="217"/>
      <c r="N26" s="253">
        <f>SUM(N25)</f>
        <v>0</v>
      </c>
      <c r="O26" s="217"/>
      <c r="P26" s="253">
        <f>SUM(D26:O26)</f>
        <v>-69170</v>
      </c>
    </row>
    <row r="27" spans="1:22" ht="21" customHeight="1">
      <c r="A27" s="92" t="s">
        <v>134</v>
      </c>
      <c r="B27" s="107"/>
      <c r="C27" s="92"/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110"/>
    </row>
    <row r="28" spans="1:22" ht="21" customHeight="1">
      <c r="A28" s="90" t="s">
        <v>135</v>
      </c>
      <c r="D28" s="31">
        <v>0</v>
      </c>
      <c r="E28" s="31"/>
      <c r="F28" s="31">
        <v>0</v>
      </c>
      <c r="G28" s="31"/>
      <c r="H28" s="31">
        <v>0</v>
      </c>
      <c r="I28" s="31"/>
      <c r="J28" s="31">
        <v>15598</v>
      </c>
      <c r="K28" s="31"/>
      <c r="L28" s="31">
        <v>0</v>
      </c>
      <c r="M28" s="31"/>
      <c r="N28" s="31">
        <v>0</v>
      </c>
      <c r="O28" s="31"/>
      <c r="P28" s="31">
        <f>N28+L28+J28+H28+F28+D28</f>
        <v>15598</v>
      </c>
    </row>
    <row r="29" spans="1:22" ht="21" customHeight="1">
      <c r="A29" s="90" t="s">
        <v>136</v>
      </c>
      <c r="D29" s="31">
        <v>0</v>
      </c>
      <c r="E29" s="31"/>
      <c r="F29" s="31">
        <v>0</v>
      </c>
      <c r="G29" s="31"/>
      <c r="H29" s="31">
        <v>0</v>
      </c>
      <c r="I29" s="31"/>
      <c r="J29" s="31">
        <v>0</v>
      </c>
      <c r="K29" s="31"/>
      <c r="L29" s="31">
        <v>-36</v>
      </c>
      <c r="M29" s="31"/>
      <c r="N29" s="31">
        <v>0</v>
      </c>
      <c r="O29" s="31"/>
      <c r="P29" s="31">
        <f t="shared" ref="P29:P30" si="0">SUM(D29:O29)</f>
        <v>-36</v>
      </c>
    </row>
    <row r="30" spans="1:22" ht="21" customHeight="1">
      <c r="A30" s="96" t="s">
        <v>94</v>
      </c>
      <c r="B30" s="107"/>
      <c r="C30" s="92"/>
      <c r="D30" s="151">
        <f>SUM(D28:D29)</f>
        <v>0</v>
      </c>
      <c r="E30" s="152"/>
      <c r="F30" s="151">
        <f>SUM(F28:F29)</f>
        <v>0</v>
      </c>
      <c r="G30" s="152"/>
      <c r="H30" s="151">
        <f>SUM(H28:H29)</f>
        <v>0</v>
      </c>
      <c r="I30" s="152"/>
      <c r="J30" s="151">
        <f>SUM(J28:J29)</f>
        <v>15598</v>
      </c>
      <c r="K30" s="152"/>
      <c r="L30" s="151">
        <f>SUM(L28:L29)</f>
        <v>-36</v>
      </c>
      <c r="M30" s="152"/>
      <c r="N30" s="151">
        <f>SUM(N28:N29)</f>
        <v>0</v>
      </c>
      <c r="O30" s="152"/>
      <c r="P30" s="151">
        <f t="shared" si="0"/>
        <v>15562</v>
      </c>
    </row>
    <row r="31" spans="1:22" ht="21" customHeight="1" thickBot="1">
      <c r="A31" s="96" t="s">
        <v>141</v>
      </c>
      <c r="B31" s="108"/>
      <c r="C31" s="96"/>
      <c r="D31" s="174">
        <f>SUM(D23,D26,D30)</f>
        <v>1729277</v>
      </c>
      <c r="E31" s="152"/>
      <c r="F31" s="174">
        <f>SUM(F23,F26,F30)</f>
        <v>208455</v>
      </c>
      <c r="G31" s="152"/>
      <c r="H31" s="174">
        <f>SUM(H23,H26,H30)</f>
        <v>82000</v>
      </c>
      <c r="I31" s="110"/>
      <c r="J31" s="174">
        <f>SUM(J23,J26,J30)</f>
        <v>817021</v>
      </c>
      <c r="K31" s="152"/>
      <c r="L31" s="174">
        <f>SUM(L23,L26,L30)</f>
        <v>612</v>
      </c>
      <c r="M31" s="152"/>
      <c r="N31" s="174">
        <f>SUM(N23,N26,N30)</f>
        <v>-7789</v>
      </c>
      <c r="O31" s="152"/>
      <c r="P31" s="174">
        <f>SUM(D31:O31)</f>
        <v>2829576</v>
      </c>
    </row>
    <row r="32" spans="1:22" ht="21" customHeight="1" thickTop="1">
      <c r="A32" s="96"/>
      <c r="B32" s="108"/>
      <c r="C32" s="96"/>
      <c r="D32" s="112"/>
      <c r="E32" s="111"/>
      <c r="F32" s="112"/>
      <c r="G32" s="112"/>
      <c r="H32" s="112"/>
      <c r="I32" s="113"/>
      <c r="J32" s="112"/>
      <c r="K32" s="112"/>
      <c r="L32" s="112"/>
      <c r="M32" s="111"/>
      <c r="N32" s="112"/>
      <c r="O32" s="111"/>
    </row>
    <row r="33" spans="1:16" ht="21" customHeight="1">
      <c r="A33" s="96"/>
      <c r="B33" s="108"/>
      <c r="C33" s="96"/>
      <c r="D33" s="112"/>
      <c r="E33" s="111"/>
      <c r="F33" s="112"/>
      <c r="G33" s="112"/>
      <c r="H33" s="112"/>
      <c r="I33" s="113"/>
      <c r="J33" s="112"/>
      <c r="K33" s="112"/>
      <c r="L33" s="112"/>
      <c r="M33" s="111"/>
      <c r="N33" s="112"/>
      <c r="O33" s="111"/>
      <c r="P33" s="112"/>
    </row>
    <row r="34" spans="1:16" ht="21" customHeight="1">
      <c r="A34" s="96"/>
      <c r="B34" s="108"/>
      <c r="C34" s="96"/>
      <c r="D34" s="112"/>
      <c r="E34" s="111"/>
      <c r="F34" s="112"/>
      <c r="G34" s="112"/>
      <c r="H34" s="112"/>
      <c r="I34" s="113"/>
      <c r="J34" s="112"/>
      <c r="K34" s="112"/>
      <c r="L34" s="112"/>
      <c r="M34" s="111"/>
      <c r="N34" s="112"/>
      <c r="O34" s="111"/>
      <c r="P34" s="112"/>
    </row>
    <row r="35" spans="1:16" ht="21" customHeight="1">
      <c r="A35" s="96"/>
      <c r="B35" s="108"/>
      <c r="C35" s="96"/>
      <c r="D35" s="112"/>
      <c r="E35" s="111"/>
      <c r="F35" s="112"/>
      <c r="G35" s="112"/>
      <c r="H35" s="112"/>
      <c r="I35" s="113"/>
      <c r="J35" s="112"/>
      <c r="K35" s="112"/>
      <c r="L35" s="112"/>
      <c r="M35" s="111"/>
      <c r="N35" s="112"/>
      <c r="O35" s="111"/>
      <c r="P35" s="112"/>
    </row>
    <row r="36" spans="1:16" ht="21" customHeight="1">
      <c r="A36" s="96"/>
      <c r="B36" s="108"/>
      <c r="C36" s="96"/>
      <c r="D36" s="112"/>
      <c r="E36" s="111"/>
      <c r="F36" s="112"/>
      <c r="G36" s="112"/>
      <c r="H36" s="112"/>
      <c r="I36" s="113"/>
      <c r="J36" s="112"/>
      <c r="K36" s="112"/>
      <c r="L36" s="112"/>
      <c r="M36" s="111"/>
      <c r="N36" s="112"/>
      <c r="O36" s="111"/>
      <c r="P36" s="112"/>
    </row>
    <row r="37" spans="1:16" ht="21" customHeight="1">
      <c r="B37" s="107"/>
      <c r="C37" s="92"/>
    </row>
    <row r="38" spans="1:16" ht="21" customHeight="1">
      <c r="B38" s="107"/>
      <c r="C38" s="92"/>
    </row>
    <row r="39" spans="1:16" ht="21" customHeight="1">
      <c r="B39" s="107"/>
      <c r="C39" s="92"/>
    </row>
    <row r="40" spans="1:16" ht="21" customHeight="1">
      <c r="A40" s="99"/>
      <c r="B40" s="107"/>
      <c r="C40" s="92"/>
    </row>
    <row r="41" spans="1:16" ht="21" customHeight="1">
      <c r="A41" s="92"/>
      <c r="B41" s="107"/>
      <c r="C41" s="92"/>
    </row>
    <row r="42" spans="1:16" ht="21" customHeight="1">
      <c r="B42" s="107"/>
      <c r="C42" s="92"/>
    </row>
  </sheetData>
  <mergeCells count="6">
    <mergeCell ref="D10:P10"/>
    <mergeCell ref="H5:J5"/>
    <mergeCell ref="A1:P1"/>
    <mergeCell ref="A2:P2"/>
    <mergeCell ref="L5:N5"/>
    <mergeCell ref="D4:P4"/>
  </mergeCells>
  <pageMargins left="0.8" right="0.8" top="0.48" bottom="0.5" header="0.5" footer="0.5"/>
  <pageSetup paperSize="9" scale="45" firstPageNumber="10" fitToHeight="0" orientation="landscape" useFirstPageNumber="1" r:id="rId1"/>
  <headerFooter alignWithMargins="0">
    <oddFooter>&amp;L&amp;15  หมายเหตุประกอบงบการเงินเป็นส่วนหนึ่งของงบการเงินระหว่างกาลนี้
&amp;C&amp;15&amp;P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96"/>
  <sheetViews>
    <sheetView view="pageBreakPreview" zoomScale="55" zoomScaleNormal="80" zoomScaleSheetLayoutView="55" workbookViewId="0"/>
  </sheetViews>
  <sheetFormatPr defaultColWidth="9.3046875" defaultRowHeight="20.55" customHeight="1"/>
  <cols>
    <col min="1" max="1" width="67.765625" style="13" customWidth="1"/>
    <col min="2" max="2" width="11" style="137" customWidth="1"/>
    <col min="3" max="3" width="15.4609375" style="13" customWidth="1"/>
    <col min="4" max="4" width="2.07421875" style="13" customWidth="1"/>
    <col min="5" max="5" width="15.4609375" style="13" customWidth="1"/>
    <col min="6" max="6" width="2.07421875" style="13" customWidth="1"/>
    <col min="7" max="7" width="15.4609375" style="13" customWidth="1"/>
    <col min="8" max="8" width="2.07421875" style="13" customWidth="1"/>
    <col min="9" max="9" width="15.4609375" style="13" customWidth="1"/>
    <col min="10" max="10" width="4.4609375" style="4" customWidth="1"/>
    <col min="11" max="11" width="18.765625" style="4" bestFit="1" customWidth="1"/>
    <col min="12" max="12" width="14.07421875" style="4" bestFit="1" customWidth="1"/>
    <col min="13" max="13" width="12.07421875" style="4" bestFit="1" customWidth="1"/>
    <col min="14" max="14" width="9.3046875" style="4"/>
    <col min="15" max="15" width="14.07421875" style="4" bestFit="1" customWidth="1"/>
    <col min="16" max="16384" width="9.3046875" style="4"/>
  </cols>
  <sheetData>
    <row r="1" spans="1:10" s="114" customFormat="1" ht="20.55" customHeight="1">
      <c r="A1" s="190" t="s">
        <v>0</v>
      </c>
      <c r="B1" s="17"/>
      <c r="C1" s="17"/>
      <c r="D1" s="17"/>
      <c r="E1" s="17"/>
      <c r="F1" s="17"/>
      <c r="G1" s="17"/>
      <c r="H1" s="17"/>
      <c r="I1" s="17"/>
      <c r="J1" s="17"/>
    </row>
    <row r="2" spans="1:10" s="114" customFormat="1" ht="20.55" customHeight="1">
      <c r="A2" s="301" t="s">
        <v>145</v>
      </c>
      <c r="B2" s="301"/>
      <c r="C2" s="301"/>
      <c r="D2" s="301"/>
      <c r="E2" s="301"/>
      <c r="F2" s="301"/>
      <c r="G2" s="301"/>
      <c r="H2" s="301"/>
      <c r="I2" s="301"/>
    </row>
    <row r="3" spans="1:10" s="118" customFormat="1" ht="20.55" customHeight="1">
      <c r="A3" s="115"/>
      <c r="B3" s="134"/>
      <c r="C3" s="116"/>
      <c r="D3" s="116"/>
      <c r="E3" s="116"/>
      <c r="F3" s="116"/>
      <c r="G3" s="117"/>
      <c r="H3" s="116"/>
      <c r="I3" s="117"/>
    </row>
    <row r="4" spans="1:10" s="118" customFormat="1" ht="20.55" customHeight="1">
      <c r="A4" s="116"/>
      <c r="C4" s="116"/>
      <c r="D4" s="189" t="s">
        <v>2</v>
      </c>
      <c r="E4" s="116"/>
      <c r="F4" s="116"/>
      <c r="G4" s="302" t="s">
        <v>3</v>
      </c>
      <c r="H4" s="302"/>
      <c r="I4" s="302"/>
    </row>
    <row r="5" spans="1:10" s="118" customFormat="1" ht="20.55" customHeight="1">
      <c r="A5" s="116"/>
      <c r="B5" s="70"/>
      <c r="C5" s="289" t="s">
        <v>98</v>
      </c>
      <c r="D5" s="289"/>
      <c r="E5" s="289"/>
      <c r="F5" s="116"/>
      <c r="G5" s="289" t="s">
        <v>98</v>
      </c>
      <c r="H5" s="289"/>
      <c r="I5" s="289"/>
    </row>
    <row r="6" spans="1:10" s="118" customFormat="1" ht="20.55" customHeight="1">
      <c r="A6" s="116"/>
      <c r="B6" s="70"/>
      <c r="C6" s="289" t="s">
        <v>63</v>
      </c>
      <c r="D6" s="289"/>
      <c r="E6" s="289"/>
      <c r="F6" s="116"/>
      <c r="G6" s="289" t="s">
        <v>63</v>
      </c>
      <c r="H6" s="289"/>
      <c r="I6" s="289"/>
    </row>
    <row r="7" spans="1:10" s="118" customFormat="1" ht="20.55" customHeight="1">
      <c r="A7" s="116"/>
      <c r="B7" s="70"/>
      <c r="C7" s="54">
        <v>2566</v>
      </c>
      <c r="D7" s="52"/>
      <c r="E7" s="54">
        <v>2565</v>
      </c>
      <c r="F7" s="52"/>
      <c r="G7" s="54">
        <v>2566</v>
      </c>
      <c r="H7" s="52"/>
      <c r="I7" s="54">
        <v>2565</v>
      </c>
    </row>
    <row r="8" spans="1:10" s="118" customFormat="1" ht="20.55" customHeight="1">
      <c r="A8" s="116"/>
      <c r="B8" s="135"/>
      <c r="C8" s="288" t="s">
        <v>9</v>
      </c>
      <c r="D8" s="288"/>
      <c r="E8" s="288"/>
      <c r="F8" s="288"/>
      <c r="G8" s="288"/>
      <c r="H8" s="288"/>
      <c r="I8" s="288"/>
    </row>
    <row r="9" spans="1:10" s="118" customFormat="1" ht="20.55" customHeight="1">
      <c r="A9" s="145" t="s">
        <v>146</v>
      </c>
      <c r="B9" s="135"/>
      <c r="C9" s="119"/>
      <c r="D9" s="189"/>
      <c r="E9" s="119"/>
      <c r="F9" s="189"/>
      <c r="G9" s="120"/>
      <c r="H9" s="120"/>
      <c r="I9" s="120"/>
    </row>
    <row r="10" spans="1:10" s="118" customFormat="1" ht="20.55" customHeight="1">
      <c r="A10" s="120" t="s">
        <v>83</v>
      </c>
      <c r="B10" s="135"/>
      <c r="C10" s="97">
        <f>PL_6M!D30</f>
        <v>37844</v>
      </c>
      <c r="D10" s="121"/>
      <c r="E10" s="97">
        <v>69833</v>
      </c>
      <c r="F10" s="121"/>
      <c r="G10" s="122">
        <f>PL_6M!H30</f>
        <v>15598</v>
      </c>
      <c r="H10" s="121"/>
      <c r="I10" s="122">
        <v>337254</v>
      </c>
    </row>
    <row r="11" spans="1:10" s="118" customFormat="1" ht="20.55" customHeight="1">
      <c r="A11" s="142" t="s">
        <v>147</v>
      </c>
      <c r="B11" s="135"/>
      <c r="C11" s="123"/>
      <c r="D11" s="121"/>
      <c r="E11" s="123"/>
      <c r="F11" s="121"/>
      <c r="G11" s="121"/>
      <c r="H11" s="121"/>
      <c r="I11" s="121"/>
    </row>
    <row r="12" spans="1:10" s="118" customFormat="1" ht="20.55" customHeight="1">
      <c r="A12" s="120" t="s">
        <v>148</v>
      </c>
      <c r="B12" s="135"/>
      <c r="C12" s="158">
        <v>0</v>
      </c>
      <c r="D12" s="121"/>
      <c r="E12" s="35">
        <v>5610</v>
      </c>
      <c r="F12" s="121"/>
      <c r="G12" s="158">
        <v>0</v>
      </c>
      <c r="H12" s="121"/>
      <c r="I12" s="158">
        <v>0</v>
      </c>
    </row>
    <row r="13" spans="1:10" s="118" customFormat="1" ht="20.55" customHeight="1">
      <c r="A13" s="140" t="s">
        <v>77</v>
      </c>
      <c r="B13" s="135"/>
      <c r="C13" s="216">
        <v>26851</v>
      </c>
      <c r="D13" s="121"/>
      <c r="E13" s="35">
        <v>28037</v>
      </c>
      <c r="F13" s="121"/>
      <c r="G13" s="125">
        <v>26851</v>
      </c>
      <c r="H13" s="121"/>
      <c r="I13" s="97">
        <v>30019</v>
      </c>
    </row>
    <row r="14" spans="1:10" s="118" customFormat="1" ht="20.55" customHeight="1">
      <c r="A14" s="140" t="s">
        <v>78</v>
      </c>
      <c r="B14" s="135"/>
      <c r="C14" s="158">
        <v>0</v>
      </c>
      <c r="D14" s="121"/>
      <c r="E14" s="35">
        <v>0</v>
      </c>
      <c r="F14" s="121"/>
      <c r="G14" s="125">
        <v>21642</v>
      </c>
      <c r="H14" s="121"/>
      <c r="I14" s="158">
        <v>0</v>
      </c>
    </row>
    <row r="15" spans="1:10" s="118" customFormat="1" ht="20.55" customHeight="1">
      <c r="A15" s="140" t="s">
        <v>149</v>
      </c>
      <c r="B15" s="135"/>
      <c r="C15" s="97">
        <v>3444</v>
      </c>
      <c r="D15" s="97"/>
      <c r="E15" s="97">
        <v>2371</v>
      </c>
      <c r="F15" s="122"/>
      <c r="G15" s="122">
        <v>3444</v>
      </c>
      <c r="H15" s="122"/>
      <c r="I15" s="122">
        <v>2371</v>
      </c>
    </row>
    <row r="16" spans="1:10" s="118" customFormat="1" ht="20.55" customHeight="1">
      <c r="A16" s="140" t="s">
        <v>150</v>
      </c>
      <c r="B16" s="135"/>
      <c r="C16" s="97">
        <v>157</v>
      </c>
      <c r="D16" s="97"/>
      <c r="E16" s="97">
        <v>150</v>
      </c>
      <c r="F16" s="122"/>
      <c r="G16" s="121">
        <v>157</v>
      </c>
      <c r="H16" s="122"/>
      <c r="I16" s="121">
        <v>150</v>
      </c>
    </row>
    <row r="17" spans="1:15" s="118" customFormat="1" ht="20.55" customHeight="1">
      <c r="A17" s="140" t="s">
        <v>44</v>
      </c>
      <c r="B17" s="135"/>
      <c r="C17" s="125">
        <v>954</v>
      </c>
      <c r="D17" s="124"/>
      <c r="E17" s="121">
        <v>2022</v>
      </c>
      <c r="F17" s="124"/>
      <c r="G17" s="125">
        <v>954</v>
      </c>
      <c r="H17" s="124"/>
      <c r="I17" s="125">
        <v>820</v>
      </c>
    </row>
    <row r="18" spans="1:15" s="118" customFormat="1" ht="20.55" customHeight="1">
      <c r="A18" s="140" t="s">
        <v>189</v>
      </c>
      <c r="B18" s="136"/>
      <c r="C18" s="97">
        <v>7752</v>
      </c>
      <c r="D18" s="97"/>
      <c r="E18" s="97">
        <v>-3114</v>
      </c>
      <c r="F18" s="121"/>
      <c r="G18" s="158">
        <v>0</v>
      </c>
      <c r="H18" s="121"/>
      <c r="I18" s="183">
        <v>14302</v>
      </c>
      <c r="K18" s="194"/>
      <c r="L18" s="230"/>
      <c r="O18" s="194"/>
    </row>
    <row r="19" spans="1:15" s="118" customFormat="1" ht="20.55" customHeight="1">
      <c r="A19" s="140" t="s">
        <v>190</v>
      </c>
      <c r="B19" s="136"/>
      <c r="C19" s="121">
        <v>1673</v>
      </c>
      <c r="D19" s="97"/>
      <c r="E19" s="35">
        <v>-7715</v>
      </c>
      <c r="F19" s="122"/>
      <c r="G19" s="183">
        <v>1673</v>
      </c>
      <c r="H19" s="122"/>
      <c r="I19" s="35">
        <v>-7715</v>
      </c>
    </row>
    <row r="20" spans="1:15" s="118" customFormat="1" ht="20.55" customHeight="1">
      <c r="A20" s="140" t="s">
        <v>151</v>
      </c>
      <c r="B20" s="135"/>
      <c r="C20" s="121">
        <f>-PL_6M!D26</f>
        <v>-16861</v>
      </c>
      <c r="D20" s="121"/>
      <c r="E20" s="121">
        <v>59491</v>
      </c>
      <c r="F20" s="121"/>
      <c r="G20" s="158">
        <v>0</v>
      </c>
      <c r="H20" s="121"/>
      <c r="I20" s="183">
        <v>0</v>
      </c>
    </row>
    <row r="21" spans="1:15" s="118" customFormat="1" ht="20.55" customHeight="1">
      <c r="A21" s="140" t="s">
        <v>80</v>
      </c>
      <c r="B21" s="135"/>
      <c r="C21" s="97">
        <v>-21</v>
      </c>
      <c r="D21" s="121"/>
      <c r="E21" s="35">
        <v>-298806</v>
      </c>
      <c r="F21" s="121"/>
      <c r="G21" s="97">
        <v>-21</v>
      </c>
      <c r="H21" s="121"/>
      <c r="I21" s="121">
        <v>-298806</v>
      </c>
    </row>
    <row r="22" spans="1:15" s="118" customFormat="1" ht="20.55" customHeight="1">
      <c r="A22" s="140" t="s">
        <v>152</v>
      </c>
      <c r="B22" s="135"/>
      <c r="C22" s="158">
        <v>0</v>
      </c>
      <c r="D22" s="121"/>
      <c r="E22" s="158">
        <v>0</v>
      </c>
      <c r="F22" s="121"/>
      <c r="G22" s="158">
        <v>0</v>
      </c>
      <c r="H22" s="121"/>
      <c r="I22" s="183">
        <v>86</v>
      </c>
      <c r="M22" s="194"/>
    </row>
    <row r="23" spans="1:15" s="118" customFormat="1" ht="20.55" customHeight="1">
      <c r="A23" s="140" t="s">
        <v>153</v>
      </c>
      <c r="B23" s="135"/>
      <c r="C23" s="183">
        <v>-124</v>
      </c>
      <c r="D23" s="121"/>
      <c r="E23" s="158">
        <v>0</v>
      </c>
      <c r="F23" s="121"/>
      <c r="G23" s="97">
        <v>-124</v>
      </c>
      <c r="H23" s="121"/>
      <c r="I23" s="158">
        <v>0</v>
      </c>
      <c r="M23" s="194"/>
    </row>
    <row r="24" spans="1:15" s="118" customFormat="1" ht="20.55" customHeight="1">
      <c r="A24" s="140" t="s">
        <v>154</v>
      </c>
      <c r="B24" s="135"/>
      <c r="C24" s="158">
        <v>0</v>
      </c>
      <c r="D24" s="121"/>
      <c r="E24" s="97">
        <v>247</v>
      </c>
      <c r="F24" s="121"/>
      <c r="G24" s="158">
        <v>0</v>
      </c>
      <c r="H24" s="121"/>
      <c r="I24" s="158">
        <v>0</v>
      </c>
      <c r="M24" s="194"/>
    </row>
    <row r="25" spans="1:15" s="118" customFormat="1" ht="20.55" customHeight="1">
      <c r="A25" s="120" t="s">
        <v>155</v>
      </c>
      <c r="B25" s="135"/>
      <c r="C25" s="158">
        <v>0</v>
      </c>
      <c r="D25" s="121"/>
      <c r="E25" s="97">
        <v>140478</v>
      </c>
      <c r="F25" s="121"/>
      <c r="G25" s="158">
        <v>0</v>
      </c>
      <c r="H25" s="121"/>
      <c r="I25" s="183">
        <v>-55479</v>
      </c>
      <c r="M25" s="194"/>
    </row>
    <row r="26" spans="1:15" s="118" customFormat="1" ht="20.55" customHeight="1">
      <c r="A26" s="140" t="s">
        <v>156</v>
      </c>
      <c r="B26" s="135"/>
      <c r="C26" s="97">
        <v>-298</v>
      </c>
      <c r="D26" s="97"/>
      <c r="E26" s="97">
        <v>-30577</v>
      </c>
      <c r="F26" s="121"/>
      <c r="G26" s="97">
        <v>-61408</v>
      </c>
      <c r="H26" s="121"/>
      <c r="I26" s="121">
        <v>-16333</v>
      </c>
    </row>
    <row r="27" spans="1:15" s="118" customFormat="1" ht="20.55" customHeight="1">
      <c r="A27" s="140" t="s">
        <v>157</v>
      </c>
      <c r="B27" s="135"/>
      <c r="C27" s="97">
        <v>-29746</v>
      </c>
      <c r="D27" s="97"/>
      <c r="E27" s="121">
        <v>-20515</v>
      </c>
      <c r="F27" s="121"/>
      <c r="G27" s="122">
        <v>-29746</v>
      </c>
      <c r="H27" s="121"/>
      <c r="I27" s="121">
        <v>-19435</v>
      </c>
    </row>
    <row r="28" spans="1:15" s="118" customFormat="1" ht="20.55" customHeight="1">
      <c r="A28" s="165"/>
      <c r="B28" s="135"/>
      <c r="C28" s="196">
        <f>SUM(C10:C27)</f>
        <v>31625</v>
      </c>
      <c r="D28" s="121"/>
      <c r="E28" s="196">
        <f>SUM(E10:E27)</f>
        <v>-52488</v>
      </c>
      <c r="F28" s="121"/>
      <c r="G28" s="196">
        <f>SUM(G10:G27)</f>
        <v>-20980</v>
      </c>
      <c r="H28" s="121"/>
      <c r="I28" s="196">
        <f>SUM(I10:I27)</f>
        <v>-12766</v>
      </c>
    </row>
    <row r="29" spans="1:15" s="118" customFormat="1" ht="20.55" customHeight="1">
      <c r="A29" s="142" t="s">
        <v>158</v>
      </c>
      <c r="B29" s="282"/>
      <c r="C29" s="121"/>
      <c r="D29" s="121"/>
      <c r="E29" s="121"/>
      <c r="F29" s="121"/>
      <c r="G29" s="121"/>
      <c r="H29" s="121"/>
      <c r="I29" s="121"/>
    </row>
    <row r="30" spans="1:15" s="118" customFormat="1" ht="20.55" customHeight="1">
      <c r="A30" s="120" t="s">
        <v>12</v>
      </c>
      <c r="B30" s="135"/>
      <c r="C30" s="122">
        <v>-145</v>
      </c>
      <c r="D30" s="123"/>
      <c r="E30" s="122">
        <v>5661</v>
      </c>
      <c r="F30" s="123"/>
      <c r="G30" s="121">
        <v>-145</v>
      </c>
      <c r="H30" s="121"/>
      <c r="I30" s="121">
        <v>709</v>
      </c>
    </row>
    <row r="31" spans="1:15" s="118" customFormat="1" ht="20.55" customHeight="1">
      <c r="A31" s="120" t="s">
        <v>14</v>
      </c>
      <c r="B31" s="135"/>
      <c r="C31" s="122">
        <v>-504610</v>
      </c>
      <c r="D31" s="123"/>
      <c r="E31" s="27">
        <v>-341486</v>
      </c>
      <c r="F31" s="121"/>
      <c r="G31" s="121">
        <v>-504610</v>
      </c>
      <c r="H31" s="121"/>
      <c r="I31" s="121">
        <v>-268683</v>
      </c>
    </row>
    <row r="32" spans="1:15" s="118" customFormat="1" ht="20.55" customHeight="1">
      <c r="A32" s="120" t="s">
        <v>15</v>
      </c>
      <c r="B32" s="135"/>
      <c r="C32" s="122">
        <v>-20200</v>
      </c>
      <c r="D32" s="123"/>
      <c r="E32" s="122">
        <v>52901</v>
      </c>
      <c r="F32" s="123"/>
      <c r="G32" s="121">
        <v>-20200</v>
      </c>
      <c r="H32" s="121"/>
      <c r="I32" s="281">
        <v>-45735</v>
      </c>
    </row>
    <row r="33" spans="1:12" s="118" customFormat="1" ht="20.55" customHeight="1">
      <c r="A33" s="141" t="s">
        <v>159</v>
      </c>
      <c r="B33" s="135"/>
      <c r="C33" s="121">
        <v>328572</v>
      </c>
      <c r="D33" s="123"/>
      <c r="E33" s="121">
        <f>-97369+392-11446</f>
        <v>-108423</v>
      </c>
      <c r="F33" s="123"/>
      <c r="G33" s="121">
        <v>322500</v>
      </c>
      <c r="H33" s="121"/>
      <c r="I33" s="121">
        <f>392-114191-203</f>
        <v>-114002</v>
      </c>
    </row>
    <row r="34" spans="1:12" s="118" customFormat="1" ht="20.55" customHeight="1">
      <c r="A34" s="141" t="s">
        <v>160</v>
      </c>
      <c r="B34" s="135"/>
      <c r="C34" s="121">
        <v>-129</v>
      </c>
      <c r="D34" s="123"/>
      <c r="E34" s="121">
        <v>2220</v>
      </c>
      <c r="F34" s="123"/>
      <c r="G34" s="121">
        <v>-891</v>
      </c>
      <c r="H34" s="123"/>
      <c r="I34" s="121">
        <v>16870</v>
      </c>
    </row>
    <row r="35" spans="1:12" s="118" customFormat="1" ht="20.55" customHeight="1">
      <c r="A35" s="141" t="s">
        <v>27</v>
      </c>
      <c r="B35" s="135"/>
      <c r="C35" s="195">
        <v>1</v>
      </c>
      <c r="D35" s="123"/>
      <c r="E35" s="244">
        <v>0</v>
      </c>
      <c r="F35" s="123"/>
      <c r="G35" s="121">
        <v>1</v>
      </c>
      <c r="H35" s="121"/>
      <c r="I35" s="183">
        <v>18</v>
      </c>
    </row>
    <row r="36" spans="1:12" s="118" customFormat="1" ht="20.55" customHeight="1">
      <c r="A36" s="140" t="s">
        <v>38</v>
      </c>
      <c r="B36" s="135"/>
      <c r="C36" s="245">
        <v>-3716</v>
      </c>
      <c r="D36" s="124"/>
      <c r="E36" s="245">
        <v>-85803</v>
      </c>
      <c r="F36" s="124"/>
      <c r="G36" s="245">
        <v>-2902</v>
      </c>
      <c r="H36" s="124"/>
      <c r="I36" s="126">
        <v>-56395</v>
      </c>
      <c r="L36" s="194"/>
    </row>
    <row r="37" spans="1:12" s="118" customFormat="1" ht="20.55" customHeight="1">
      <c r="A37" s="140" t="s">
        <v>195</v>
      </c>
      <c r="B37" s="135"/>
      <c r="C37" s="196">
        <f>SUM(C28:C36)</f>
        <v>-168602</v>
      </c>
      <c r="D37" s="121"/>
      <c r="E37" s="97">
        <f>SUM(E28:E36)</f>
        <v>-527418</v>
      </c>
      <c r="F37" s="121"/>
      <c r="G37" s="196">
        <f>SUM(G28:G36)</f>
        <v>-227227</v>
      </c>
      <c r="H37" s="121"/>
      <c r="I37" s="97">
        <f>SUM(I28:I36)</f>
        <v>-479984</v>
      </c>
    </row>
    <row r="38" spans="1:12" s="118" customFormat="1" ht="20.55" customHeight="1">
      <c r="A38" s="120" t="s">
        <v>161</v>
      </c>
      <c r="B38" s="135"/>
      <c r="C38" s="97">
        <v>22391</v>
      </c>
      <c r="D38" s="121"/>
      <c r="E38" s="35">
        <v>5827</v>
      </c>
      <c r="F38" s="121"/>
      <c r="G38" s="216">
        <v>22383</v>
      </c>
      <c r="H38" s="121"/>
      <c r="I38" s="121">
        <v>5827</v>
      </c>
    </row>
    <row r="39" spans="1:12" s="118" customFormat="1" ht="20.55" customHeight="1">
      <c r="A39" s="120" t="s">
        <v>162</v>
      </c>
      <c r="B39" s="135"/>
      <c r="C39" s="121">
        <v>-30023</v>
      </c>
      <c r="D39" s="121"/>
      <c r="E39" s="121">
        <v>-23539</v>
      </c>
      <c r="F39" s="121"/>
      <c r="G39" s="121">
        <v>-30023</v>
      </c>
      <c r="H39" s="121"/>
      <c r="I39" s="121">
        <v>-31786</v>
      </c>
    </row>
    <row r="40" spans="1:12" s="118" customFormat="1" ht="20.55" customHeight="1">
      <c r="A40" s="120" t="s">
        <v>163</v>
      </c>
      <c r="B40" s="135"/>
      <c r="C40" s="158">
        <v>0</v>
      </c>
      <c r="D40" s="123"/>
      <c r="E40" s="121">
        <v>13762</v>
      </c>
      <c r="F40" s="123"/>
      <c r="G40" s="158">
        <v>0</v>
      </c>
      <c r="H40" s="121"/>
      <c r="I40" s="121">
        <v>13762</v>
      </c>
    </row>
    <row r="41" spans="1:12" s="118" customFormat="1" ht="20.55" customHeight="1">
      <c r="A41" s="120" t="s">
        <v>164</v>
      </c>
      <c r="B41" s="135"/>
      <c r="C41" s="121">
        <v>-288</v>
      </c>
      <c r="D41" s="121"/>
      <c r="E41" s="121">
        <v>-4013</v>
      </c>
      <c r="F41" s="121"/>
      <c r="G41" s="121">
        <v>-288</v>
      </c>
      <c r="H41" s="121"/>
      <c r="I41" s="121">
        <v>-4013</v>
      </c>
    </row>
    <row r="42" spans="1:12" s="118" customFormat="1" ht="20.55" customHeight="1">
      <c r="A42" s="116" t="s">
        <v>193</v>
      </c>
      <c r="B42" s="135"/>
      <c r="C42" s="184">
        <f>SUM(C37:C41)</f>
        <v>-176522</v>
      </c>
      <c r="D42" s="143"/>
      <c r="E42" s="184">
        <f>SUM(E37:E41)</f>
        <v>-535381</v>
      </c>
      <c r="F42" s="143"/>
      <c r="G42" s="184">
        <f>SUM(G37:G41)</f>
        <v>-235155</v>
      </c>
      <c r="H42" s="143"/>
      <c r="I42" s="184">
        <f>SUM(I37:I41)</f>
        <v>-496194</v>
      </c>
    </row>
    <row r="43" spans="1:12" s="118" customFormat="1" ht="20.55" customHeight="1">
      <c r="A43" s="127"/>
      <c r="B43" s="135"/>
      <c r="C43" s="128"/>
      <c r="D43" s="129"/>
      <c r="E43" s="128"/>
      <c r="F43" s="129"/>
      <c r="G43" s="128"/>
      <c r="H43" s="129"/>
      <c r="I43" s="128"/>
    </row>
    <row r="44" spans="1:12" ht="20.55" customHeight="1">
      <c r="A44" s="14"/>
      <c r="C44" s="5"/>
      <c r="D44" s="15"/>
      <c r="E44" s="16"/>
      <c r="F44" s="15"/>
      <c r="G44" s="5"/>
      <c r="H44" s="15"/>
      <c r="I44" s="5"/>
    </row>
    <row r="45" spans="1:12" ht="20.55" customHeight="1">
      <c r="A45" s="190" t="s">
        <v>0</v>
      </c>
      <c r="B45" s="17"/>
      <c r="C45" s="17"/>
      <c r="D45" s="17"/>
      <c r="E45" s="17"/>
      <c r="F45" s="17"/>
      <c r="G45" s="17"/>
      <c r="H45" s="17"/>
      <c r="I45" s="17"/>
      <c r="J45" s="17"/>
    </row>
    <row r="46" spans="1:12" ht="20.55" customHeight="1">
      <c r="A46" s="301" t="s">
        <v>145</v>
      </c>
      <c r="B46" s="301"/>
      <c r="C46" s="301"/>
      <c r="D46" s="301"/>
      <c r="E46" s="301"/>
      <c r="F46" s="301"/>
      <c r="G46" s="301"/>
      <c r="H46" s="301"/>
      <c r="I46" s="301"/>
      <c r="J46" s="114"/>
    </row>
    <row r="47" spans="1:12" ht="20.55" customHeight="1">
      <c r="A47" s="49"/>
      <c r="B47" s="138"/>
      <c r="C47" s="50"/>
      <c r="D47" s="50"/>
      <c r="E47" s="50"/>
      <c r="F47" s="50"/>
      <c r="G47" s="48"/>
      <c r="H47" s="50"/>
      <c r="I47" s="48"/>
    </row>
    <row r="48" spans="1:12" s="118" customFormat="1" ht="20.55" customHeight="1">
      <c r="A48" s="116"/>
      <c r="C48" s="116"/>
      <c r="D48" s="189" t="s">
        <v>2</v>
      </c>
      <c r="E48" s="116"/>
      <c r="F48" s="116"/>
      <c r="G48" s="302" t="s">
        <v>3</v>
      </c>
      <c r="H48" s="302"/>
      <c r="I48" s="302"/>
    </row>
    <row r="49" spans="1:10" s="118" customFormat="1" ht="20.55" customHeight="1">
      <c r="A49" s="116"/>
      <c r="B49" s="70"/>
      <c r="C49" s="289" t="s">
        <v>98</v>
      </c>
      <c r="D49" s="289"/>
      <c r="E49" s="289"/>
      <c r="F49" s="116"/>
      <c r="G49" s="289" t="s">
        <v>98</v>
      </c>
      <c r="H49" s="289"/>
      <c r="I49" s="289"/>
    </row>
    <row r="50" spans="1:10" s="118" customFormat="1" ht="20.55" customHeight="1">
      <c r="A50" s="116"/>
      <c r="B50" s="70"/>
      <c r="C50" s="289" t="s">
        <v>63</v>
      </c>
      <c r="D50" s="289"/>
      <c r="E50" s="289"/>
      <c r="F50" s="116"/>
      <c r="G50" s="289" t="s">
        <v>63</v>
      </c>
      <c r="H50" s="289"/>
      <c r="I50" s="289"/>
    </row>
    <row r="51" spans="1:10" s="118" customFormat="1" ht="20.55" customHeight="1">
      <c r="A51" s="116"/>
      <c r="B51" s="70" t="s">
        <v>7</v>
      </c>
      <c r="C51" s="54">
        <v>2566</v>
      </c>
      <c r="D51" s="52"/>
      <c r="E51" s="54">
        <v>2565</v>
      </c>
      <c r="F51" s="52"/>
      <c r="G51" s="54">
        <v>2566</v>
      </c>
      <c r="H51" s="52"/>
      <c r="I51" s="54">
        <v>2565</v>
      </c>
    </row>
    <row r="52" spans="1:10" s="118" customFormat="1" ht="20.55" customHeight="1">
      <c r="B52" s="70"/>
      <c r="C52" s="288" t="s">
        <v>9</v>
      </c>
      <c r="D52" s="288"/>
      <c r="E52" s="288"/>
      <c r="F52" s="288"/>
      <c r="G52" s="288"/>
      <c r="H52" s="288"/>
      <c r="I52" s="288"/>
    </row>
    <row r="53" spans="1:10" s="118" customFormat="1" ht="20.55" customHeight="1">
      <c r="A53" s="145" t="s">
        <v>165</v>
      </c>
      <c r="B53" s="135"/>
      <c r="C53" s="158"/>
      <c r="D53" s="120"/>
      <c r="E53" s="130"/>
      <c r="F53" s="120"/>
      <c r="G53" s="130"/>
      <c r="H53" s="120"/>
      <c r="I53" s="130"/>
    </row>
    <row r="54" spans="1:10" s="118" customFormat="1" ht="20.55" customHeight="1">
      <c r="A54" s="140" t="s">
        <v>166</v>
      </c>
      <c r="B54" s="134"/>
      <c r="C54" s="158">
        <v>0</v>
      </c>
      <c r="D54" s="121"/>
      <c r="E54" s="198">
        <v>482323</v>
      </c>
      <c r="F54" s="121"/>
      <c r="G54" s="158">
        <v>0</v>
      </c>
      <c r="H54" s="121"/>
      <c r="I54" s="121">
        <v>482323</v>
      </c>
      <c r="J54" s="131"/>
    </row>
    <row r="55" spans="1:10" s="118" customFormat="1" ht="20.55" customHeight="1">
      <c r="A55" s="140" t="s">
        <v>167</v>
      </c>
      <c r="B55" s="134"/>
      <c r="C55" s="158">
        <v>0</v>
      </c>
      <c r="D55" s="121"/>
      <c r="E55" s="121">
        <v>-22654</v>
      </c>
      <c r="F55" s="121"/>
      <c r="G55" s="158">
        <v>0</v>
      </c>
      <c r="H55" s="121"/>
      <c r="I55" s="121">
        <v>-1875</v>
      </c>
      <c r="J55" s="131"/>
    </row>
    <row r="56" spans="1:10" s="118" customFormat="1" ht="20.55" customHeight="1">
      <c r="A56" s="140" t="s">
        <v>168</v>
      </c>
      <c r="B56" s="134"/>
      <c r="C56" s="158">
        <v>0</v>
      </c>
      <c r="D56" s="121"/>
      <c r="E56" s="198">
        <v>0</v>
      </c>
      <c r="F56" s="121"/>
      <c r="G56" s="158">
        <v>0</v>
      </c>
      <c r="H56" s="121"/>
      <c r="I56" s="121">
        <v>300000</v>
      </c>
      <c r="J56" s="131"/>
    </row>
    <row r="57" spans="1:10" s="118" customFormat="1" ht="20.55" customHeight="1">
      <c r="A57" s="243" t="s">
        <v>169</v>
      </c>
      <c r="B57" s="134"/>
      <c r="C57" s="158">
        <v>0</v>
      </c>
      <c r="D57" s="121"/>
      <c r="E57" s="121">
        <v>11123</v>
      </c>
      <c r="F57" s="121"/>
      <c r="G57" s="158">
        <v>0</v>
      </c>
      <c r="H57" s="121"/>
      <c r="I57" s="121">
        <v>11123</v>
      </c>
      <c r="J57" s="131"/>
    </row>
    <row r="58" spans="1:10" s="118" customFormat="1" ht="20.55" customHeight="1">
      <c r="A58" s="140" t="s">
        <v>170</v>
      </c>
      <c r="B58" s="135"/>
      <c r="C58" s="198">
        <v>-242033</v>
      </c>
      <c r="D58" s="121"/>
      <c r="E58" s="195">
        <v>0</v>
      </c>
      <c r="F58" s="121"/>
      <c r="G58" s="183">
        <v>-242033</v>
      </c>
      <c r="H58" s="121"/>
      <c r="I58" s="158">
        <v>0</v>
      </c>
      <c r="J58" s="131"/>
    </row>
    <row r="59" spans="1:10" s="118" customFormat="1" ht="20.55" customHeight="1">
      <c r="A59" s="140" t="s">
        <v>171</v>
      </c>
      <c r="B59" s="135">
        <v>8</v>
      </c>
      <c r="C59" s="158">
        <v>0</v>
      </c>
      <c r="D59" s="121"/>
      <c r="E59" s="198">
        <v>455273</v>
      </c>
      <c r="F59" s="121"/>
      <c r="G59" s="183">
        <v>0</v>
      </c>
      <c r="H59" s="121"/>
      <c r="I59" s="121">
        <v>490188</v>
      </c>
      <c r="J59" s="131"/>
    </row>
    <row r="60" spans="1:10" s="118" customFormat="1" ht="20.55" customHeight="1">
      <c r="A60" s="140" t="s">
        <v>172</v>
      </c>
      <c r="B60" s="134"/>
      <c r="C60" s="198">
        <v>21</v>
      </c>
      <c r="D60" s="121"/>
      <c r="E60" s="121">
        <v>3298</v>
      </c>
      <c r="F60" s="121"/>
      <c r="G60" s="183">
        <v>21</v>
      </c>
      <c r="H60" s="121"/>
      <c r="I60" s="121">
        <v>369914</v>
      </c>
      <c r="J60" s="131"/>
    </row>
    <row r="61" spans="1:10" s="118" customFormat="1" ht="20.55" customHeight="1">
      <c r="A61" s="140" t="s">
        <v>173</v>
      </c>
      <c r="B61" s="134"/>
      <c r="C61" s="198">
        <v>-1576</v>
      </c>
      <c r="D61" s="121"/>
      <c r="E61" s="121">
        <v>-26883</v>
      </c>
      <c r="F61" s="121"/>
      <c r="G61" s="121">
        <v>-1576</v>
      </c>
      <c r="H61" s="121"/>
      <c r="I61" s="121">
        <v>-1850</v>
      </c>
      <c r="J61" s="131"/>
    </row>
    <row r="62" spans="1:10" s="118" customFormat="1" ht="20.55" customHeight="1">
      <c r="A62" s="144" t="s">
        <v>174</v>
      </c>
      <c r="B62" s="139"/>
      <c r="C62" s="39">
        <v>61494</v>
      </c>
      <c r="D62" s="123"/>
      <c r="E62" s="121">
        <v>46910</v>
      </c>
      <c r="F62" s="121"/>
      <c r="G62" s="126">
        <v>61408</v>
      </c>
      <c r="H62" s="121"/>
      <c r="I62" s="121">
        <v>16333</v>
      </c>
      <c r="J62" s="131"/>
    </row>
    <row r="63" spans="1:10" s="118" customFormat="1" ht="20.55" customHeight="1">
      <c r="A63" s="116" t="s">
        <v>175</v>
      </c>
      <c r="B63" s="134"/>
      <c r="C63" s="151">
        <f>SUM(C54:C62)</f>
        <v>-182094</v>
      </c>
      <c r="D63" s="143"/>
      <c r="E63" s="151">
        <f>SUM(E54:E62)</f>
        <v>949390</v>
      </c>
      <c r="F63" s="143"/>
      <c r="G63" s="151">
        <f>SUM(G54:G62)</f>
        <v>-182180</v>
      </c>
      <c r="H63" s="143"/>
      <c r="I63" s="151">
        <f>SUM(I54:I62)</f>
        <v>1666156</v>
      </c>
      <c r="J63" s="131"/>
    </row>
    <row r="64" spans="1:10" s="118" customFormat="1" ht="20.55" customHeight="1">
      <c r="A64" s="116"/>
      <c r="B64" s="139"/>
      <c r="C64" s="198"/>
      <c r="D64" s="121"/>
      <c r="E64" s="198"/>
      <c r="F64" s="121"/>
      <c r="G64" s="121"/>
      <c r="H64" s="121"/>
      <c r="I64" s="121"/>
      <c r="J64" s="131"/>
    </row>
    <row r="65" spans="1:10" s="118" customFormat="1" ht="20.55" customHeight="1">
      <c r="A65" s="145" t="s">
        <v>176</v>
      </c>
      <c r="B65" s="135"/>
      <c r="C65" s="198"/>
      <c r="D65" s="121"/>
      <c r="E65" s="198"/>
      <c r="F65" s="121"/>
      <c r="G65" s="121"/>
      <c r="H65" s="121"/>
      <c r="I65" s="121"/>
      <c r="J65" s="131"/>
    </row>
    <row r="66" spans="1:10" s="118" customFormat="1" ht="20.55" customHeight="1">
      <c r="A66" s="140" t="s">
        <v>177</v>
      </c>
      <c r="B66" s="135"/>
      <c r="C66" s="121">
        <v>-23375</v>
      </c>
      <c r="D66" s="121"/>
      <c r="E66" s="195">
        <v>0</v>
      </c>
      <c r="F66" s="121"/>
      <c r="G66" s="121">
        <v>-23375</v>
      </c>
      <c r="H66" s="121"/>
      <c r="I66" s="158">
        <v>0</v>
      </c>
      <c r="J66" s="131"/>
    </row>
    <row r="67" spans="1:10" s="118" customFormat="1" ht="20.55" customHeight="1">
      <c r="A67" s="140" t="s">
        <v>178</v>
      </c>
      <c r="B67" s="135"/>
      <c r="C67" s="121">
        <v>350043</v>
      </c>
      <c r="D67" s="121"/>
      <c r="E67" s="195">
        <v>0</v>
      </c>
      <c r="F67" s="121"/>
      <c r="G67" s="121">
        <v>350043</v>
      </c>
      <c r="H67" s="121"/>
      <c r="I67" s="158">
        <v>0</v>
      </c>
      <c r="J67" s="131"/>
    </row>
    <row r="68" spans="1:10" s="118" customFormat="1" ht="20.55" customHeight="1">
      <c r="A68" s="140" t="s">
        <v>179</v>
      </c>
      <c r="B68" s="135"/>
      <c r="C68" s="158">
        <v>0</v>
      </c>
      <c r="D68" s="121"/>
      <c r="E68" s="195">
        <v>0</v>
      </c>
      <c r="F68" s="121"/>
      <c r="G68" s="183">
        <v>0</v>
      </c>
      <c r="H68" s="121"/>
      <c r="I68" s="121">
        <v>-690200</v>
      </c>
      <c r="J68" s="131"/>
    </row>
    <row r="69" spans="1:10" s="118" customFormat="1" ht="20.55" customHeight="1">
      <c r="A69" s="140" t="s">
        <v>191</v>
      </c>
      <c r="B69" s="135"/>
      <c r="C69" s="158">
        <v>0</v>
      </c>
      <c r="D69" s="121"/>
      <c r="E69" s="195">
        <v>0</v>
      </c>
      <c r="F69" s="121"/>
      <c r="G69" s="121">
        <v>55158</v>
      </c>
      <c r="H69" s="121"/>
      <c r="I69" s="121">
        <v>142574</v>
      </c>
      <c r="J69" s="131"/>
    </row>
    <row r="70" spans="1:10" s="118" customFormat="1" ht="20.55" customHeight="1">
      <c r="A70" s="141" t="s">
        <v>37</v>
      </c>
      <c r="B70" s="135"/>
      <c r="C70" s="195">
        <v>405000</v>
      </c>
      <c r="D70" s="123"/>
      <c r="E70" s="195">
        <v>0</v>
      </c>
      <c r="F70" s="123"/>
      <c r="G70" s="121">
        <v>405000</v>
      </c>
      <c r="H70" s="121"/>
      <c r="I70" s="158">
        <v>0</v>
      </c>
    </row>
    <row r="71" spans="1:10" s="118" customFormat="1" ht="20.55" customHeight="1">
      <c r="A71" s="140" t="s">
        <v>180</v>
      </c>
      <c r="B71" s="139"/>
      <c r="C71" s="121">
        <v>-300000</v>
      </c>
      <c r="D71" s="121"/>
      <c r="E71" s="121">
        <v>-140000</v>
      </c>
      <c r="F71" s="132"/>
      <c r="G71" s="121">
        <v>-300000</v>
      </c>
      <c r="H71" s="132"/>
      <c r="I71" s="121">
        <v>-140000</v>
      </c>
      <c r="J71" s="131"/>
    </row>
    <row r="72" spans="1:10" s="118" customFormat="1" ht="20.55" customHeight="1">
      <c r="A72" s="140" t="s">
        <v>181</v>
      </c>
      <c r="B72" s="139"/>
      <c r="C72" s="121">
        <v>-1665</v>
      </c>
      <c r="D72" s="121"/>
      <c r="E72" s="121">
        <v>-266</v>
      </c>
      <c r="F72" s="132"/>
      <c r="G72" s="121">
        <v>-1665</v>
      </c>
      <c r="H72" s="132"/>
      <c r="I72" s="121">
        <v>-225</v>
      </c>
      <c r="J72" s="131"/>
    </row>
    <row r="73" spans="1:10" s="118" customFormat="1" ht="20.55" customHeight="1">
      <c r="A73" s="140" t="s">
        <v>182</v>
      </c>
      <c r="B73" s="139">
        <v>9</v>
      </c>
      <c r="C73" s="121">
        <v>-69170</v>
      </c>
      <c r="D73" s="121"/>
      <c r="E73" s="121">
        <v>-172926</v>
      </c>
      <c r="F73" s="132"/>
      <c r="G73" s="121">
        <v>-69170</v>
      </c>
      <c r="H73" s="132"/>
      <c r="I73" s="246">
        <v>-172926</v>
      </c>
      <c r="J73" s="131"/>
    </row>
    <row r="74" spans="1:10" s="118" customFormat="1" ht="20.55" customHeight="1">
      <c r="A74" s="116" t="s">
        <v>194</v>
      </c>
      <c r="B74" s="135"/>
      <c r="C74" s="151">
        <f>SUM(C66:C73)</f>
        <v>360833</v>
      </c>
      <c r="D74" s="143"/>
      <c r="E74" s="151">
        <f>SUM(E66:E73)</f>
        <v>-313192</v>
      </c>
      <c r="F74" s="147"/>
      <c r="G74" s="151">
        <f>SUM(G66:G73)</f>
        <v>415991</v>
      </c>
      <c r="H74" s="147"/>
      <c r="I74" s="151">
        <f>SUM(I66:I73)</f>
        <v>-860777</v>
      </c>
      <c r="J74" s="131"/>
    </row>
    <row r="75" spans="1:10" s="118" customFormat="1" ht="20.55" customHeight="1">
      <c r="A75" s="127"/>
      <c r="B75" s="135"/>
      <c r="C75" s="32"/>
      <c r="D75" s="121"/>
      <c r="E75" s="32"/>
      <c r="F75" s="132"/>
      <c r="G75" s="125"/>
      <c r="H75" s="132"/>
      <c r="I75" s="125"/>
      <c r="J75" s="131"/>
    </row>
    <row r="76" spans="1:10" s="118" customFormat="1" ht="20.55" customHeight="1">
      <c r="A76" s="120" t="s">
        <v>183</v>
      </c>
      <c r="B76" s="135"/>
      <c r="C76" s="199"/>
      <c r="D76" s="200"/>
      <c r="E76" s="32"/>
      <c r="F76" s="200"/>
      <c r="G76" s="200"/>
      <c r="H76" s="200"/>
      <c r="I76" s="200"/>
      <c r="J76" s="131"/>
    </row>
    <row r="77" spans="1:10" s="118" customFormat="1" ht="20.55" customHeight="1">
      <c r="A77" s="165" t="s">
        <v>184</v>
      </c>
      <c r="B77" s="135"/>
      <c r="C77" s="35">
        <v>2217</v>
      </c>
      <c r="D77" s="121"/>
      <c r="E77" s="247">
        <v>100817</v>
      </c>
      <c r="F77" s="132"/>
      <c r="G77" s="247">
        <v>-1344</v>
      </c>
      <c r="H77" s="132"/>
      <c r="I77" s="247">
        <v>309185</v>
      </c>
      <c r="J77" s="131"/>
    </row>
    <row r="78" spans="1:10" s="118" customFormat="1" ht="20.55" customHeight="1">
      <c r="A78" s="120" t="s">
        <v>87</v>
      </c>
      <c r="B78" s="135"/>
      <c r="C78" s="31">
        <v>8751</v>
      </c>
      <c r="D78" s="121"/>
      <c r="E78" s="246">
        <v>27689</v>
      </c>
      <c r="F78" s="121"/>
      <c r="G78" s="195">
        <v>0</v>
      </c>
      <c r="H78" s="121"/>
      <c r="I78" s="158">
        <v>0</v>
      </c>
      <c r="J78" s="131"/>
    </row>
    <row r="79" spans="1:10" s="118" customFormat="1" ht="20.55" customHeight="1">
      <c r="A79" s="116" t="s">
        <v>183</v>
      </c>
      <c r="B79" s="139"/>
      <c r="C79" s="201">
        <f>SUM(C77:C78)</f>
        <v>10968</v>
      </c>
      <c r="D79" s="143"/>
      <c r="E79" s="201">
        <f>SUM(E77:E78)</f>
        <v>128506</v>
      </c>
      <c r="F79" s="143"/>
      <c r="G79" s="185">
        <f>SUM(G77:G78)</f>
        <v>-1344</v>
      </c>
      <c r="H79" s="143"/>
      <c r="I79" s="201">
        <f>SUM(I77:I78)</f>
        <v>309185</v>
      </c>
      <c r="J79" s="131"/>
    </row>
    <row r="80" spans="1:10" s="118" customFormat="1" ht="20.55" customHeight="1">
      <c r="A80" s="120" t="s">
        <v>185</v>
      </c>
      <c r="B80" s="139"/>
      <c r="C80" s="198">
        <v>13072</v>
      </c>
      <c r="D80" s="121"/>
      <c r="E80" s="31">
        <v>197259</v>
      </c>
      <c r="F80" s="121"/>
      <c r="G80" s="121">
        <v>9545</v>
      </c>
      <c r="H80" s="121"/>
      <c r="I80" s="246">
        <v>8476</v>
      </c>
      <c r="J80" s="131"/>
    </row>
    <row r="81" spans="1:12" s="118" customFormat="1" ht="20.55" customHeight="1" thickBot="1">
      <c r="A81" s="116" t="s">
        <v>186</v>
      </c>
      <c r="B81" s="135"/>
      <c r="C81" s="202">
        <f>SUM(C79:C80)</f>
        <v>24040</v>
      </c>
      <c r="D81" s="143"/>
      <c r="E81" s="202">
        <f>SUM(E79:E80)</f>
        <v>325765</v>
      </c>
      <c r="F81" s="143"/>
      <c r="G81" s="186">
        <f>SUM(G79:G80)</f>
        <v>8201</v>
      </c>
      <c r="H81" s="146"/>
      <c r="I81" s="186">
        <f>SUM(I79:I80)</f>
        <v>317661</v>
      </c>
      <c r="J81" s="131"/>
      <c r="L81" s="230"/>
    </row>
    <row r="82" spans="1:12" s="118" customFormat="1" ht="20.55" customHeight="1" thickTop="1">
      <c r="A82" s="116"/>
      <c r="B82" s="135"/>
      <c r="C82" s="121"/>
      <c r="D82" s="121"/>
      <c r="E82" s="121"/>
      <c r="F82" s="121"/>
      <c r="G82" s="121"/>
      <c r="H82" s="121"/>
      <c r="I82" s="121"/>
      <c r="J82" s="131"/>
    </row>
    <row r="83" spans="1:12" s="118" customFormat="1" ht="20.55" customHeight="1">
      <c r="A83" s="145" t="s">
        <v>187</v>
      </c>
      <c r="B83" s="135"/>
      <c r="C83" s="121"/>
      <c r="D83" s="121"/>
      <c r="E83" s="121"/>
      <c r="F83" s="121"/>
      <c r="G83" s="121"/>
      <c r="H83" s="121"/>
      <c r="I83" s="121"/>
      <c r="J83" s="131"/>
    </row>
    <row r="84" spans="1:12" s="118" customFormat="1" ht="20.55" customHeight="1">
      <c r="A84" s="144" t="s">
        <v>188</v>
      </c>
      <c r="B84" s="135"/>
      <c r="C84" s="158">
        <v>0</v>
      </c>
      <c r="D84" s="121"/>
      <c r="E84" s="121">
        <v>236</v>
      </c>
      <c r="F84" s="121"/>
      <c r="G84" s="195">
        <v>0</v>
      </c>
      <c r="H84" s="121"/>
      <c r="I84" s="133">
        <v>229</v>
      </c>
      <c r="J84" s="131"/>
    </row>
    <row r="85" spans="1:12" s="118" customFormat="1" ht="20.55" customHeight="1">
      <c r="A85" s="120"/>
      <c r="B85" s="135"/>
      <c r="C85" s="120"/>
      <c r="D85" s="120"/>
      <c r="E85" s="120"/>
      <c r="F85" s="120"/>
      <c r="G85" s="120"/>
      <c r="H85" s="120"/>
      <c r="I85" s="120"/>
      <c r="J85" s="131"/>
    </row>
    <row r="86" spans="1:12" s="118" customFormat="1" ht="20.55" customHeight="1">
      <c r="A86" s="267"/>
      <c r="B86" s="135"/>
      <c r="C86" s="130"/>
      <c r="D86" s="120"/>
      <c r="E86" s="197"/>
      <c r="F86" s="120"/>
      <c r="G86" s="120"/>
      <c r="H86" s="120"/>
      <c r="I86" s="197"/>
    </row>
    <row r="87" spans="1:12" ht="20.55" customHeight="1">
      <c r="C87" s="268"/>
      <c r="E87" s="268"/>
      <c r="G87" s="268"/>
      <c r="I87" s="268"/>
    </row>
    <row r="92" spans="1:12" ht="20.55" customHeight="1">
      <c r="A92" s="6"/>
    </row>
    <row r="93" spans="1:12" ht="20.55" customHeight="1">
      <c r="A93" s="4"/>
    </row>
    <row r="94" spans="1:12" ht="20.55" customHeight="1">
      <c r="A94" s="4"/>
    </row>
    <row r="95" spans="1:12" ht="20.55" customHeight="1">
      <c r="A95" s="4"/>
    </row>
    <row r="96" spans="1:12" ht="20.55" customHeight="1">
      <c r="A96" s="4"/>
    </row>
  </sheetData>
  <mergeCells count="14">
    <mergeCell ref="G4:I4"/>
    <mergeCell ref="C5:E5"/>
    <mergeCell ref="G5:I5"/>
    <mergeCell ref="A2:I2"/>
    <mergeCell ref="C6:E6"/>
    <mergeCell ref="G6:I6"/>
    <mergeCell ref="C50:E50"/>
    <mergeCell ref="G50:I50"/>
    <mergeCell ref="C52:I52"/>
    <mergeCell ref="C8:I8"/>
    <mergeCell ref="A46:I46"/>
    <mergeCell ref="G48:I48"/>
    <mergeCell ref="C49:E49"/>
    <mergeCell ref="G49:I49"/>
  </mergeCells>
  <pageMargins left="0.8" right="0.8" top="0.48" bottom="0.4" header="0.5" footer="0.5"/>
  <pageSetup paperSize="9" scale="41" firstPageNumber="11" fitToHeight="0" orientation="portrait" useFirstPageNumber="1" r:id="rId1"/>
  <headerFooter alignWithMargins="0">
    <oddFooter>&amp;L&amp;15  หมายเหตุประกอบงบการเงินเป็นส่วนหนึ่งของงบการเงินระหว่างกาลนี้
&amp;C&amp;15&amp;P</oddFooter>
  </headerFooter>
  <rowBreaks count="1" manualBreakCount="1">
    <brk id="44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ba49b0-bcda-4796-8236-5b5cc1493ace">
      <Terms xmlns="http://schemas.microsoft.com/office/infopath/2007/PartnerControls"/>
    </lcf76f155ced4ddcb4097134ff3c332f>
    <TaxCatchAll xmlns="4243d5be-521d-4052-81ca-f0f31ea6f2d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5" ma:contentTypeDescription="Create a new document." ma:contentTypeScope="" ma:versionID="a6ed80766b749f098d1ee9803fbbc7ae">
  <xsd:schema xmlns:xsd="http://www.w3.org/2001/XMLSchema" xmlns:xs="http://www.w3.org/2001/XMLSchema" xmlns:p="http://schemas.microsoft.com/office/2006/metadata/properties" xmlns:ns2="f6ba49b0-bcda-4796-8236-5b5cc1493ace" xmlns:ns3="05716746-add9-412a-97a9-1b5167d151a3" xmlns:ns4="4243d5be-521d-4052-81ca-f0f31ea6f2da" targetNamespace="http://schemas.microsoft.com/office/2006/metadata/properties" ma:root="true" ma:fieldsID="0c8418365b7821ea969111d462424a2f" ns2:_="" ns3:_="" ns4:_=""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2385BC2-0ED6-4913-B3CC-978E4F28F160}">
  <ds:schemaRefs>
    <ds:schemaRef ds:uri="http://schemas.microsoft.com/office/2006/documentManagement/types"/>
    <ds:schemaRef ds:uri="http://purl.org/dc/elements/1.1/"/>
    <ds:schemaRef ds:uri="4243d5be-521d-4052-81ca-f0f31ea6f2da"/>
    <ds:schemaRef ds:uri="f6ba49b0-bcda-4796-8236-5b5cc1493ace"/>
    <ds:schemaRef ds:uri="http://purl.org/dc/terms/"/>
    <ds:schemaRef ds:uri="http://schemas.openxmlformats.org/package/2006/metadata/core-properties"/>
    <ds:schemaRef ds:uri="http://schemas.microsoft.com/office/2006/metadata/properties"/>
    <ds:schemaRef ds:uri="05716746-add9-412a-97a9-1b5167d151a3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8DB9F57-290D-4347-BB3C-35D8ECFF65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AFB0489-48C2-4AAA-9FBB-E1FC3D7B1CCC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4ed8881d-4062-46d6-b0ca-1cc939420954}" enabled="1" method="Privileged" siteId="{deff24bb-2089-4400-8c8e-f71e680378b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BS_Conso</vt:lpstr>
      <vt:lpstr>PL_3M</vt:lpstr>
      <vt:lpstr>PL_6M</vt:lpstr>
      <vt:lpstr>SOCE_Conso</vt:lpstr>
      <vt:lpstr>SOCE_Separate</vt:lpstr>
      <vt:lpstr>CF</vt:lpstr>
      <vt:lpstr>BS_Conso!Print_Area</vt:lpstr>
      <vt:lpstr>CF!Print_Area</vt:lpstr>
      <vt:lpstr>PL_3M!Print_Area</vt:lpstr>
      <vt:lpstr>PL_6M!Print_Area</vt:lpstr>
      <vt:lpstr>SOCE_Conso!Print_Area</vt:lpstr>
      <vt:lpstr>SOCE_Separate!Print_Area</vt:lpstr>
    </vt:vector>
  </TitlesOfParts>
  <Manager/>
  <Company>Deloitte Touche Tohmatsu Services, Inc.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Pyenpensuk</dc:creator>
  <cp:keywords/>
  <dc:description/>
  <cp:lastModifiedBy>Papatsamon Chuntavee</cp:lastModifiedBy>
  <cp:revision/>
  <cp:lastPrinted>2023-08-11T09:37:44Z</cp:lastPrinted>
  <dcterms:created xsi:type="dcterms:W3CDTF">2009-05-01T04:26:10Z</dcterms:created>
  <dcterms:modified xsi:type="dcterms:W3CDTF">2023-08-11T11:56:56Z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ed8881d-4062-46d6-b0ca-1cc939420954_Enabled">
    <vt:lpwstr>true</vt:lpwstr>
  </property>
  <property fmtid="{D5CDD505-2E9C-101B-9397-08002B2CF9AE}" pid="3" name="MSIP_Label_4ed8881d-4062-46d6-b0ca-1cc939420954_SetDate">
    <vt:lpwstr>2022-03-05T09:11:21Z</vt:lpwstr>
  </property>
  <property fmtid="{D5CDD505-2E9C-101B-9397-08002B2CF9AE}" pid="4" name="MSIP_Label_4ed8881d-4062-46d6-b0ca-1cc939420954_Method">
    <vt:lpwstr>Privileged</vt:lpwstr>
  </property>
  <property fmtid="{D5CDD505-2E9C-101B-9397-08002B2CF9AE}" pid="5" name="MSIP_Label_4ed8881d-4062-46d6-b0ca-1cc939420954_Name">
    <vt:lpwstr>Public</vt:lpwstr>
  </property>
  <property fmtid="{D5CDD505-2E9C-101B-9397-08002B2CF9AE}" pid="6" name="MSIP_Label_4ed8881d-4062-46d6-b0ca-1cc939420954_SiteId">
    <vt:lpwstr>deff24bb-2089-4400-8c8e-f71e680378b2</vt:lpwstr>
  </property>
  <property fmtid="{D5CDD505-2E9C-101B-9397-08002B2CF9AE}" pid="7" name="MSIP_Label_4ed8881d-4062-46d6-b0ca-1cc939420954_ActionId">
    <vt:lpwstr>4fffbd6a-eb41-48e2-ab68-c4bb6e2f7743</vt:lpwstr>
  </property>
  <property fmtid="{D5CDD505-2E9C-101B-9397-08002B2CF9AE}" pid="8" name="MSIP_Label_4ed8881d-4062-46d6-b0ca-1cc939420954_ContentBits">
    <vt:lpwstr>0</vt:lpwstr>
  </property>
  <property fmtid="{D5CDD505-2E9C-101B-9397-08002B2CF9AE}" pid="9" name="MediaServiceImageTags">
    <vt:lpwstr/>
  </property>
  <property fmtid="{D5CDD505-2E9C-101B-9397-08002B2CF9AE}" pid="10" name="ContentTypeId">
    <vt:lpwstr>0x010100FC3C573FF70E394A86433F5E112C33AA</vt:lpwstr>
  </property>
</Properties>
</file>